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74cc8f40be6e7f54/Documents/Leadership-Tools 2017/Leadership 360 and More/Master Files/"/>
    </mc:Choice>
  </mc:AlternateContent>
  <xr:revisionPtr revIDLastSave="0" documentId="8_{DF3F7D6E-DA2A-4FFA-ADCE-8E2C7AB54083}" xr6:coauthVersionLast="47" xr6:coauthVersionMax="47" xr10:uidLastSave="{00000000-0000-0000-0000-000000000000}"/>
  <bookViews>
    <workbookView xWindow="-28920" yWindow="-120" windowWidth="29040" windowHeight="15720" tabRatio="601" xr2:uid="{00000000-000D-0000-FFFF-FFFF00000000}"/>
  </bookViews>
  <sheets>
    <sheet name="How to Use" sheetId="1" r:id="rId1"/>
    <sheet name="Assessment" sheetId="2" r:id="rId2"/>
    <sheet name="Your Results" sheetId="3" r:id="rId3"/>
    <sheet name="Your Plan" sheetId="4" r:id="rId4"/>
    <sheet name="Assessment Example" sheetId="5" r:id="rId5"/>
    <sheet name="Results Example" sheetId="6" r:id="rId6"/>
    <sheet name="Plan Example" sheetId="7" r:id="rId7"/>
    <sheet name="About the Phases" sheetId="8" r:id="rId8"/>
    <sheet name="Config" sheetId="9" state="hidden" r:id="rId9"/>
  </sheets>
  <definedNames>
    <definedName name="_xlnm.Print_Area" localSheetId="7">'About the Phases'!$B$1:$E$21</definedName>
    <definedName name="_xlnm.Print_Area" localSheetId="1">Assessment!$B$1:$J$60</definedName>
    <definedName name="_xlnm.Print_Area" localSheetId="4">'Assessment Example'!$B$1:$J$60</definedName>
    <definedName name="_xlnm.Print_Area" localSheetId="0">'How to Use'!$B$1:$D$43</definedName>
    <definedName name="_xlnm.Print_Area" localSheetId="5">'Results Example'!$B$1:$G$59</definedName>
    <definedName name="_xlnm.Print_Area" localSheetId="2">'Your Results'!$B$1:$G$59</definedName>
    <definedName name="_xlnm.Print_Titles" localSheetId="1">Assessment!$1:$8</definedName>
    <definedName name="_xlnm.Print_Titles" localSheetId="4">'Assessment Example'!$1:$8</definedName>
    <definedName name="_xlnm.Print_Titles" localSheetId="0">'How to Use'!$1:$2</definedName>
    <definedName name="TopFive">'Your Results'!$C$14:$C$18</definedName>
    <definedName name="TopFiveExample">'Results Example'!$C$14:$C$18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4" i="6" l="1"/>
  <c r="G33" i="6"/>
  <c r="G32" i="6"/>
  <c r="G31" i="6"/>
  <c r="G30" i="6"/>
  <c r="G29" i="6"/>
  <c r="G28" i="6"/>
  <c r="G24" i="6"/>
  <c r="G23" i="6"/>
  <c r="G22" i="6"/>
  <c r="B3" i="6"/>
  <c r="L58" i="5"/>
  <c r="I58" i="5"/>
  <c r="K58" i="5" s="1"/>
  <c r="L57" i="5"/>
  <c r="K57" i="5"/>
  <c r="I57" i="5"/>
  <c r="J57" i="5" s="1"/>
  <c r="L56" i="5"/>
  <c r="K56" i="5"/>
  <c r="I56" i="5"/>
  <c r="J56" i="5" s="1"/>
  <c r="L55" i="5"/>
  <c r="I55" i="5"/>
  <c r="K55" i="5" s="1"/>
  <c r="L54" i="5"/>
  <c r="K54" i="5"/>
  <c r="I54" i="5"/>
  <c r="J54" i="5" s="1"/>
  <c r="L53" i="5"/>
  <c r="K53" i="5"/>
  <c r="I53" i="5"/>
  <c r="J53" i="5" s="1"/>
  <c r="L52" i="5"/>
  <c r="I52" i="5"/>
  <c r="K52" i="5" s="1"/>
  <c r="L51" i="5"/>
  <c r="K51" i="5"/>
  <c r="I51" i="5"/>
  <c r="J51" i="5" s="1"/>
  <c r="L50" i="5"/>
  <c r="K50" i="5"/>
  <c r="I50" i="5"/>
  <c r="J50" i="5" s="1"/>
  <c r="L49" i="5"/>
  <c r="I49" i="5"/>
  <c r="K49" i="5" s="1"/>
  <c r="L48" i="5"/>
  <c r="K48" i="5"/>
  <c r="I48" i="5"/>
  <c r="J48" i="5" s="1"/>
  <c r="L47" i="5"/>
  <c r="K47" i="5"/>
  <c r="I47" i="5"/>
  <c r="J47" i="5" s="1"/>
  <c r="L46" i="5"/>
  <c r="I46" i="5"/>
  <c r="K46" i="5" s="1"/>
  <c r="L45" i="5"/>
  <c r="K45" i="5"/>
  <c r="I45" i="5"/>
  <c r="J45" i="5" s="1"/>
  <c r="L44" i="5"/>
  <c r="K44" i="5"/>
  <c r="I44" i="5"/>
  <c r="J44" i="5" s="1"/>
  <c r="L43" i="5"/>
  <c r="I43" i="5"/>
  <c r="K43" i="5" s="1"/>
  <c r="L42" i="5"/>
  <c r="K42" i="5"/>
  <c r="I42" i="5"/>
  <c r="J42" i="5" s="1"/>
  <c r="L41" i="5"/>
  <c r="K41" i="5"/>
  <c r="I41" i="5"/>
  <c r="J41" i="5" s="1"/>
  <c r="L40" i="5"/>
  <c r="I40" i="5"/>
  <c r="K40" i="5" s="1"/>
  <c r="L39" i="5"/>
  <c r="K39" i="5"/>
  <c r="I39" i="5"/>
  <c r="J39" i="5" s="1"/>
  <c r="L38" i="5"/>
  <c r="K38" i="5"/>
  <c r="I38" i="5"/>
  <c r="J38" i="5" s="1"/>
  <c r="L37" i="5"/>
  <c r="I37" i="5"/>
  <c r="K37" i="5" s="1"/>
  <c r="L36" i="5"/>
  <c r="K36" i="5"/>
  <c r="I36" i="5"/>
  <c r="J36" i="5" s="1"/>
  <c r="L35" i="5"/>
  <c r="K35" i="5"/>
  <c r="I35" i="5"/>
  <c r="J35" i="5" s="1"/>
  <c r="L34" i="5"/>
  <c r="I34" i="5"/>
  <c r="K34" i="5" s="1"/>
  <c r="L33" i="5"/>
  <c r="K33" i="5"/>
  <c r="I33" i="5"/>
  <c r="J33" i="5" s="1"/>
  <c r="L32" i="5"/>
  <c r="K32" i="5"/>
  <c r="I32" i="5"/>
  <c r="J32" i="5" s="1"/>
  <c r="L31" i="5"/>
  <c r="I31" i="5"/>
  <c r="K31" i="5" s="1"/>
  <c r="L30" i="5"/>
  <c r="K30" i="5"/>
  <c r="I30" i="5"/>
  <c r="J30" i="5" s="1"/>
  <c r="L29" i="5"/>
  <c r="K29" i="5"/>
  <c r="I29" i="5"/>
  <c r="J29" i="5" s="1"/>
  <c r="L28" i="5"/>
  <c r="I28" i="5"/>
  <c r="K28" i="5" s="1"/>
  <c r="L27" i="5"/>
  <c r="K27" i="5"/>
  <c r="I27" i="5"/>
  <c r="J27" i="5" s="1"/>
  <c r="L26" i="5"/>
  <c r="K26" i="5"/>
  <c r="I26" i="5"/>
  <c r="J26" i="5" s="1"/>
  <c r="L25" i="5"/>
  <c r="I25" i="5"/>
  <c r="K25" i="5" s="1"/>
  <c r="L24" i="5"/>
  <c r="K24" i="5"/>
  <c r="I24" i="5"/>
  <c r="J24" i="5" s="1"/>
  <c r="L23" i="5"/>
  <c r="K23" i="5"/>
  <c r="I23" i="5"/>
  <c r="J23" i="5" s="1"/>
  <c r="L22" i="5"/>
  <c r="I22" i="5"/>
  <c r="K22" i="5" s="1"/>
  <c r="L21" i="5"/>
  <c r="K21" i="5"/>
  <c r="I21" i="5"/>
  <c r="J21" i="5" s="1"/>
  <c r="L20" i="5"/>
  <c r="K20" i="5"/>
  <c r="I20" i="5"/>
  <c r="J20" i="5" s="1"/>
  <c r="L19" i="5"/>
  <c r="I19" i="5"/>
  <c r="K19" i="5" s="1"/>
  <c r="L18" i="5"/>
  <c r="K18" i="5"/>
  <c r="I18" i="5"/>
  <c r="J18" i="5" s="1"/>
  <c r="L17" i="5"/>
  <c r="K17" i="5"/>
  <c r="I17" i="5"/>
  <c r="J17" i="5" s="1"/>
  <c r="L16" i="5"/>
  <c r="I16" i="5"/>
  <c r="K16" i="5" s="1"/>
  <c r="L15" i="5"/>
  <c r="K15" i="5"/>
  <c r="I15" i="5"/>
  <c r="J15" i="5" s="1"/>
  <c r="L14" i="5"/>
  <c r="K14" i="5"/>
  <c r="I14" i="5"/>
  <c r="J14" i="5" s="1"/>
  <c r="L13" i="5"/>
  <c r="I13" i="5"/>
  <c r="K13" i="5" s="1"/>
  <c r="L12" i="5"/>
  <c r="K12" i="5"/>
  <c r="I12" i="5"/>
  <c r="J12" i="5" s="1"/>
  <c r="L11" i="5"/>
  <c r="K11" i="5"/>
  <c r="I11" i="5"/>
  <c r="J11" i="5" s="1"/>
  <c r="L10" i="5"/>
  <c r="I10" i="5"/>
  <c r="K10" i="5" s="1"/>
  <c r="L9" i="5"/>
  <c r="E40" i="6" s="1"/>
  <c r="K9" i="5"/>
  <c r="D18" i="6" s="1"/>
  <c r="I9" i="5"/>
  <c r="J9" i="5" s="1"/>
  <c r="C43" i="3"/>
  <c r="F41" i="3"/>
  <c r="C39" i="3"/>
  <c r="G34" i="3"/>
  <c r="G33" i="3"/>
  <c r="G32" i="3"/>
  <c r="G31" i="3"/>
  <c r="G30" i="3"/>
  <c r="G29" i="3"/>
  <c r="G28" i="3"/>
  <c r="G24" i="3"/>
  <c r="G23" i="3"/>
  <c r="G22" i="3"/>
  <c r="B3" i="3"/>
  <c r="L58" i="2"/>
  <c r="K58" i="2"/>
  <c r="I58" i="2"/>
  <c r="J58" i="2" s="1"/>
  <c r="L57" i="2"/>
  <c r="K57" i="2"/>
  <c r="J57" i="2"/>
  <c r="I57" i="2"/>
  <c r="L56" i="2"/>
  <c r="K56" i="2"/>
  <c r="J56" i="2"/>
  <c r="I56" i="2"/>
  <c r="L55" i="2"/>
  <c r="K55" i="2"/>
  <c r="I55" i="2"/>
  <c r="J55" i="2" s="1"/>
  <c r="L54" i="2"/>
  <c r="K54" i="2"/>
  <c r="J54" i="2"/>
  <c r="I54" i="2"/>
  <c r="L53" i="2"/>
  <c r="K53" i="2"/>
  <c r="J53" i="2"/>
  <c r="I53" i="2"/>
  <c r="L52" i="2"/>
  <c r="K52" i="2"/>
  <c r="I52" i="2"/>
  <c r="J52" i="2" s="1"/>
  <c r="L51" i="2"/>
  <c r="K51" i="2"/>
  <c r="J51" i="2"/>
  <c r="I51" i="2"/>
  <c r="L50" i="2"/>
  <c r="K50" i="2"/>
  <c r="J50" i="2"/>
  <c r="I50" i="2"/>
  <c r="L49" i="2"/>
  <c r="K49" i="2"/>
  <c r="I49" i="2"/>
  <c r="J49" i="2" s="1"/>
  <c r="L48" i="2"/>
  <c r="K48" i="2"/>
  <c r="J48" i="2"/>
  <c r="I48" i="2"/>
  <c r="L47" i="2"/>
  <c r="K47" i="2"/>
  <c r="J47" i="2"/>
  <c r="I47" i="2"/>
  <c r="L46" i="2"/>
  <c r="K46" i="2"/>
  <c r="I46" i="2"/>
  <c r="J46" i="2" s="1"/>
  <c r="L45" i="2"/>
  <c r="K45" i="2"/>
  <c r="J45" i="2"/>
  <c r="F33" i="3" s="1"/>
  <c r="I45" i="2"/>
  <c r="L44" i="2"/>
  <c r="K44" i="2"/>
  <c r="J44" i="2"/>
  <c r="I44" i="2"/>
  <c r="L43" i="2"/>
  <c r="K43" i="2"/>
  <c r="I43" i="2"/>
  <c r="J43" i="2" s="1"/>
  <c r="L42" i="2"/>
  <c r="K42" i="2"/>
  <c r="J42" i="2"/>
  <c r="I42" i="2"/>
  <c r="L41" i="2"/>
  <c r="K41" i="2"/>
  <c r="J41" i="2"/>
  <c r="I41" i="2"/>
  <c r="L40" i="2"/>
  <c r="K40" i="2"/>
  <c r="I40" i="2"/>
  <c r="J40" i="2" s="1"/>
  <c r="L39" i="2"/>
  <c r="K39" i="2"/>
  <c r="J39" i="2"/>
  <c r="I39" i="2"/>
  <c r="L38" i="2"/>
  <c r="K38" i="2"/>
  <c r="J38" i="2"/>
  <c r="I38" i="2"/>
  <c r="L37" i="2"/>
  <c r="K37" i="2"/>
  <c r="I37" i="2"/>
  <c r="J37" i="2" s="1"/>
  <c r="L36" i="2"/>
  <c r="K36" i="2"/>
  <c r="J36" i="2"/>
  <c r="I36" i="2"/>
  <c r="L35" i="2"/>
  <c r="K35" i="2"/>
  <c r="J35" i="2"/>
  <c r="I35" i="2"/>
  <c r="L34" i="2"/>
  <c r="K34" i="2"/>
  <c r="I34" i="2"/>
  <c r="J34" i="2" s="1"/>
  <c r="L33" i="2"/>
  <c r="K33" i="2"/>
  <c r="J33" i="2"/>
  <c r="I33" i="2"/>
  <c r="L32" i="2"/>
  <c r="K32" i="2"/>
  <c r="J32" i="2"/>
  <c r="I32" i="2"/>
  <c r="L31" i="2"/>
  <c r="K31" i="2"/>
  <c r="I31" i="2"/>
  <c r="J31" i="2" s="1"/>
  <c r="L30" i="2"/>
  <c r="K30" i="2"/>
  <c r="J30" i="2"/>
  <c r="I30" i="2"/>
  <c r="L29" i="2"/>
  <c r="K29" i="2"/>
  <c r="J29" i="2"/>
  <c r="I29" i="2"/>
  <c r="L28" i="2"/>
  <c r="K28" i="2"/>
  <c r="I28" i="2"/>
  <c r="J28" i="2" s="1"/>
  <c r="L27" i="2"/>
  <c r="K27" i="2"/>
  <c r="J27" i="2"/>
  <c r="I27" i="2"/>
  <c r="L26" i="2"/>
  <c r="K26" i="2"/>
  <c r="J26" i="2"/>
  <c r="I26" i="2"/>
  <c r="L25" i="2"/>
  <c r="K25" i="2"/>
  <c r="I25" i="2"/>
  <c r="J25" i="2" s="1"/>
  <c r="L24" i="2"/>
  <c r="K24" i="2"/>
  <c r="J24" i="2"/>
  <c r="I24" i="2"/>
  <c r="L23" i="2"/>
  <c r="K23" i="2"/>
  <c r="J23" i="2"/>
  <c r="I23" i="2"/>
  <c r="L22" i="2"/>
  <c r="K22" i="2"/>
  <c r="I22" i="2"/>
  <c r="J22" i="2" s="1"/>
  <c r="L21" i="2"/>
  <c r="K21" i="2"/>
  <c r="J21" i="2"/>
  <c r="F30" i="3" s="1"/>
  <c r="I21" i="2"/>
  <c r="L20" i="2"/>
  <c r="K20" i="2"/>
  <c r="J20" i="2"/>
  <c r="I20" i="2"/>
  <c r="L19" i="2"/>
  <c r="K19" i="2"/>
  <c r="I19" i="2"/>
  <c r="J19" i="2" s="1"/>
  <c r="L18" i="2"/>
  <c r="K18" i="2"/>
  <c r="J18" i="2"/>
  <c r="I18" i="2"/>
  <c r="L17" i="2"/>
  <c r="K17" i="2"/>
  <c r="J17" i="2"/>
  <c r="I17" i="2"/>
  <c r="L16" i="2"/>
  <c r="K16" i="2"/>
  <c r="I16" i="2"/>
  <c r="J16" i="2" s="1"/>
  <c r="L15" i="2"/>
  <c r="K15" i="2"/>
  <c r="J15" i="2"/>
  <c r="I15" i="2"/>
  <c r="L14" i="2"/>
  <c r="K14" i="2"/>
  <c r="J14" i="2"/>
  <c r="I14" i="2"/>
  <c r="L13" i="2"/>
  <c r="K13" i="2"/>
  <c r="I13" i="2"/>
  <c r="J13" i="2" s="1"/>
  <c r="L12" i="2"/>
  <c r="K12" i="2"/>
  <c r="J12" i="2"/>
  <c r="I12" i="2"/>
  <c r="L11" i="2"/>
  <c r="K11" i="2"/>
  <c r="J11" i="2"/>
  <c r="I11" i="2"/>
  <c r="L10" i="2"/>
  <c r="K10" i="2"/>
  <c r="I10" i="2"/>
  <c r="J10" i="2" s="1"/>
  <c r="L9" i="2"/>
  <c r="F43" i="3" s="1"/>
  <c r="I9" i="2"/>
  <c r="J9" i="2" s="1"/>
  <c r="F28" i="3" s="1"/>
  <c r="D13" i="8"/>
  <c r="D12" i="8"/>
  <c r="D11" i="8"/>
  <c r="D10" i="8"/>
  <c r="D9" i="8"/>
  <c r="D8" i="8"/>
  <c r="D7" i="8"/>
  <c r="E28" i="3" l="1"/>
  <c r="K9" i="2"/>
  <c r="E15" i="3" s="1"/>
  <c r="E23" i="3"/>
  <c r="G17" i="6"/>
  <c r="E15" i="6"/>
  <c r="E18" i="6"/>
  <c r="C16" i="6"/>
  <c r="F22" i="6"/>
  <c r="E22" i="6"/>
  <c r="F31" i="3"/>
  <c r="E31" i="3"/>
  <c r="F34" i="3"/>
  <c r="E34" i="3"/>
  <c r="E30" i="6"/>
  <c r="F32" i="3"/>
  <c r="E32" i="3"/>
  <c r="F24" i="3"/>
  <c r="E24" i="3"/>
  <c r="F23" i="3"/>
  <c r="C40" i="3"/>
  <c r="E40" i="3"/>
  <c r="D16" i="6"/>
  <c r="F18" i="6"/>
  <c r="F40" i="6"/>
  <c r="C41" i="6"/>
  <c r="E29" i="3"/>
  <c r="F40" i="3"/>
  <c r="C14" i="6"/>
  <c r="E16" i="6"/>
  <c r="F29" i="3"/>
  <c r="C41" i="3"/>
  <c r="D14" i="6"/>
  <c r="F16" i="6"/>
  <c r="E41" i="6"/>
  <c r="E41" i="3"/>
  <c r="E14" i="6"/>
  <c r="G16" i="6"/>
  <c r="F41" i="6"/>
  <c r="F14" i="6"/>
  <c r="C17" i="6"/>
  <c r="C38" i="6"/>
  <c r="C42" i="6"/>
  <c r="E22" i="3"/>
  <c r="C38" i="3"/>
  <c r="D17" i="6"/>
  <c r="E38" i="6"/>
  <c r="E42" i="6"/>
  <c r="F38" i="6"/>
  <c r="F42" i="6"/>
  <c r="C42" i="3"/>
  <c r="G14" i="6"/>
  <c r="F22" i="3"/>
  <c r="E30" i="3"/>
  <c r="E38" i="3"/>
  <c r="E42" i="3"/>
  <c r="J10" i="5"/>
  <c r="F28" i="6" s="1"/>
  <c r="J13" i="5"/>
  <c r="J16" i="5"/>
  <c r="E23" i="6" s="1"/>
  <c r="J19" i="5"/>
  <c r="J22" i="5"/>
  <c r="F30" i="6" s="1"/>
  <c r="J25" i="5"/>
  <c r="G18" i="6" s="1"/>
  <c r="J28" i="5"/>
  <c r="J31" i="5"/>
  <c r="J34" i="5"/>
  <c r="J37" i="5"/>
  <c r="J40" i="5"/>
  <c r="J43" i="5"/>
  <c r="J46" i="5"/>
  <c r="F33" i="6" s="1"/>
  <c r="J49" i="5"/>
  <c r="J52" i="5"/>
  <c r="J55" i="5"/>
  <c r="J58" i="5"/>
  <c r="C15" i="6"/>
  <c r="E17" i="6"/>
  <c r="F38" i="3"/>
  <c r="F42" i="3"/>
  <c r="D15" i="6"/>
  <c r="F17" i="6"/>
  <c r="C39" i="6"/>
  <c r="C43" i="6"/>
  <c r="E39" i="6"/>
  <c r="E43" i="6"/>
  <c r="F39" i="6"/>
  <c r="F43" i="6"/>
  <c r="E33" i="3"/>
  <c r="E39" i="3"/>
  <c r="E43" i="3"/>
  <c r="F15" i="6"/>
  <c r="C18" i="6"/>
  <c r="F39" i="3"/>
  <c r="G15" i="6"/>
  <c r="C40" i="6"/>
  <c r="E18" i="3" l="1"/>
  <c r="D17" i="3"/>
  <c r="D18" i="3"/>
  <c r="E17" i="3"/>
  <c r="C14" i="3"/>
  <c r="F15" i="3"/>
  <c r="E16" i="3"/>
  <c r="C18" i="3"/>
  <c r="G14" i="3"/>
  <c r="G18" i="3"/>
  <c r="F16" i="3"/>
  <c r="C16" i="3"/>
  <c r="D16" i="3"/>
  <c r="G17" i="3"/>
  <c r="D14" i="3"/>
  <c r="D15" i="3"/>
  <c r="F14" i="3"/>
  <c r="F17" i="3"/>
  <c r="C17" i="3"/>
  <c r="G16" i="3"/>
  <c r="E14" i="3"/>
  <c r="G15" i="3"/>
  <c r="C15" i="3"/>
  <c r="F18" i="3"/>
  <c r="F31" i="6"/>
  <c r="E31" i="6"/>
  <c r="E28" i="6"/>
  <c r="D23" i="6"/>
  <c r="C23" i="6" s="1"/>
  <c r="D22" i="6"/>
  <c r="D24" i="6"/>
  <c r="C24" i="6" s="1"/>
  <c r="E29" i="6"/>
  <c r="F29" i="6"/>
  <c r="F34" i="6"/>
  <c r="E34" i="6"/>
  <c r="F23" i="6"/>
  <c r="D31" i="6"/>
  <c r="C31" i="6" s="1"/>
  <c r="D33" i="6"/>
  <c r="C33" i="6" s="1"/>
  <c r="D28" i="6"/>
  <c r="D30" i="6"/>
  <c r="C30" i="6" s="1"/>
  <c r="D32" i="6"/>
  <c r="C32" i="6" s="1"/>
  <c r="D29" i="6"/>
  <c r="C29" i="6" s="1"/>
  <c r="D34" i="6"/>
  <c r="C34" i="6" s="1"/>
  <c r="F32" i="6"/>
  <c r="E32" i="6"/>
  <c r="F24" i="6"/>
  <c r="E24" i="6"/>
  <c r="E33" i="6"/>
  <c r="D24" i="3" l="1"/>
  <c r="C24" i="3" s="1"/>
  <c r="D22" i="3"/>
  <c r="C22" i="3" s="1"/>
  <c r="D32" i="3"/>
  <c r="C32" i="3" s="1"/>
  <c r="D23" i="3"/>
  <c r="C23" i="3" s="1"/>
  <c r="D28" i="3"/>
  <c r="D30" i="3"/>
  <c r="C30" i="3" s="1"/>
  <c r="D31" i="3"/>
  <c r="C31" i="3" s="1"/>
  <c r="D29" i="3"/>
  <c r="C29" i="3" s="1"/>
  <c r="D33" i="3"/>
  <c r="C33" i="3" s="1"/>
  <c r="D34" i="3"/>
  <c r="C34" i="3" s="1"/>
  <c r="C28" i="6"/>
  <c r="C8" i="6"/>
  <c r="C8" i="7" s="1"/>
  <c r="C7" i="6"/>
  <c r="C7" i="7" s="1"/>
  <c r="C22" i="6"/>
  <c r="C7" i="3" l="1"/>
  <c r="C7" i="4" s="1"/>
  <c r="C8" i="3"/>
  <c r="C8" i="4" s="1"/>
  <c r="C28" i="3"/>
  <c r="B10" i="6"/>
  <c r="B10" i="3" l="1"/>
</calcChain>
</file>

<file path=xl/sharedStrings.xml><?xml version="1.0" encoding="utf-8"?>
<sst xmlns="http://schemas.openxmlformats.org/spreadsheetml/2006/main" count="563" uniqueCount="205">
  <si>
    <t xml:space="preserve">  Management Development    ·    How to Use This Tool</t>
  </si>
  <si>
    <t>This is a development tool and should not be used as a performance review tool. It answers one question: of the 47 things a working manager does, which few are worth your training budget this quarter?</t>
  </si>
  <si>
    <t xml:space="preserve">  WHAT'S IN HERE</t>
  </si>
  <si>
    <t>Assessment</t>
  </si>
  <si>
    <t>The 47 tasks, plus three blank rows for anything your job demands that isn't listed. Rate Importance and Difficulty from the dropdowns. Score and Band fill themselves in.</t>
  </si>
  <si>
    <t>Your Results</t>
  </si>
  <si>
    <t>Reads the Assessment tab. Your top five, your focus phase, your focus category, where your priorities cluster, and the skills you've never used. Nothing to fill in, the tool is automated based on your scoring.</t>
  </si>
  <si>
    <t>Your Plan</t>
  </si>
  <si>
    <t>Five lines and it becomes a plan. Pick two priorities from the dropdown, give each one a weekly practice and ideally identify someone who'll observe and tell you the truth.</t>
  </si>
  <si>
    <t>Assessment Example</t>
  </si>
  <si>
    <t>Marcus Webb, a service manager with nine technicians. His actual ratings.</t>
  </si>
  <si>
    <t>Results Example</t>
  </si>
  <si>
    <t>What the tool made of them.</t>
  </si>
  <si>
    <t>Plan Example</t>
  </si>
  <si>
    <t>The plan he wrote for his management development based on the results of the assessment and his related choices.</t>
  </si>
  <si>
    <t>About the Phases</t>
  </si>
  <si>
    <t>The three phases, the seven categories, and how the scoring process works.</t>
  </si>
  <si>
    <t xml:space="preserve">  THE COLOR CODE</t>
  </si>
  <si>
    <t>Cream cells</t>
  </si>
  <si>
    <t>Yours to fill in. Everything else calculates automatically.</t>
  </si>
  <si>
    <t>Grey cells</t>
  </si>
  <si>
    <t>Pulled from another tab. Leave them alone.</t>
  </si>
  <si>
    <t>Develop Now</t>
  </si>
  <si>
    <t>Score 20 to 25. Important to your role and hard for you today. Pick no more than two.</t>
  </si>
  <si>
    <t>Plan It Next</t>
  </si>
  <si>
    <t>Score 12 to 19. Handle it on the job, revisit at your next assessment.</t>
  </si>
  <si>
    <t>Not This Quarter</t>
  </si>
  <si>
    <t>Score 1 to 11. Leave it alone. The discipline is in what you choose not to work on.</t>
  </si>
  <si>
    <t xml:space="preserve">  HOW TO RATE</t>
  </si>
  <si>
    <t>Importance</t>
  </si>
  <si>
    <t>How much this task matters to the job you hold right now. Not to managers in general. To you, this year, in this role. A task can be vital to somebody else and only score a 1 for you.</t>
  </si>
  <si>
    <t>Difficulty</t>
  </si>
  <si>
    <t>How hard it is for you to do well today. Pay attention to the tasks you quietly avoid.</t>
  </si>
  <si>
    <t>Never done it?</t>
  </si>
  <si>
    <t>Put Yes in the Never Done column, then rate it anyway with your best guess. Those rows get their own list on the Results tab.</t>
  </si>
  <si>
    <t>Go quickly</t>
  </si>
  <si>
    <t>Your first instinct is usually the most accurate, and second-guessing will not improve the outcome. About twenty minutes for all 47.</t>
  </si>
  <si>
    <t>Rate honestly</t>
  </si>
  <si>
    <t>Nobody is grading you. If you're doing this alongside a supervisor or a coach, rate separately first and compare after. The gaps between your answers and theirs are usually the most useful part of the exercise.</t>
  </si>
  <si>
    <t xml:space="preserve">  RUNNING THIS ACROSS A TEAM</t>
  </si>
  <si>
    <t>Everyone rates independently. No comparing notes first. You want honest variance, not a committee answer.</t>
  </si>
  <si>
    <t>Any task that shows up as a Develop Now for three or more managers is a training topic. One manager struggling is a coaching conversation; four managers struggling is a group training opportunity.</t>
  </si>
  <si>
    <t>Watch the Never Done column separately. If six of your eight managers have never run a termination, you have a training gap that should be prioritized for resolution.</t>
  </si>
  <si>
    <t>Rerun it twice a year. Quarterly during growth or after a reorganization. Compare the Develop Now counts rather than the individual scores.</t>
  </si>
  <si>
    <t>Caution. This is a development tool, and it doesn't belong inside a performance review. If someone isn't meeting expectations, address it directly, in a performance conversation, with the documentation that belongs there. Hiding a hard message inside a development instrument is unfair to the person and it diminishes the purpose of the tool for everyone else on the team.</t>
  </si>
  <si>
    <t xml:space="preserve">  PAIR THIS WITH</t>
  </si>
  <si>
    <t>Leadership Assessment</t>
  </si>
  <si>
    <t>25 statements across 8 categories. Where this tool asks what you do, that one asks how you show up while you do it.</t>
  </si>
  <si>
    <t>360 Degree Feedback</t>
  </si>
  <si>
    <t>Your ratings are one perspective. This adds the ones you can't see from where you're standing, but others can help you.</t>
  </si>
  <si>
    <t>Performance Appraisal</t>
  </si>
  <si>
    <t>Once you've improved a coaching skill, performance is where it shows up.</t>
  </si>
  <si>
    <t>To reuse this workbook for another person, clear the cream cells on the Assessment and Your Plan tabs. Everything else recalculates.</t>
  </si>
  <si>
    <t>Find more free leadership tools, templates, and resources at www.Leadership-Tools.com</t>
  </si>
  <si>
    <t xml:space="preserve">  Management Development    ·    Assessment</t>
  </si>
  <si>
    <t>47 tasks. Two ratings each. About twenty minutes, and you'll know where to invest time and attention this quarter. Rate honestly. Nobody is grading you.</t>
  </si>
  <si>
    <t xml:space="preserve">  Fill in the cream cells only  ·  Importance and Difficulty take 1 to 5  ·  Score, Band, and everything on the Results tab calculate themselves</t>
  </si>
  <si>
    <t xml:space="preserve">  RATE EVERY TASK  ·  pick 1 to 5 from the dropdowns in Importance and Difficulty</t>
  </si>
  <si>
    <t>#</t>
  </si>
  <si>
    <t>MANAGEMENT TASK</t>
  </si>
  <si>
    <t>PHASE</t>
  </si>
  <si>
    <t>CATEGORY</t>
  </si>
  <si>
    <t>IMPORTANCE
1 = low
5 = extreme</t>
  </si>
  <si>
    <t>DIFFICULTY
1 = easy
5 = very hard</t>
  </si>
  <si>
    <t>NEVER
DONE</t>
  </si>
  <si>
    <t>SCORE
I × D</t>
  </si>
  <si>
    <t>BAND</t>
  </si>
  <si>
    <t>Assess your own work performance</t>
  </si>
  <si>
    <t>Leading Self</t>
  </si>
  <si>
    <t>Self-Management and Feedback</t>
  </si>
  <si>
    <t>Manage your time and handle multiple priorities</t>
  </si>
  <si>
    <t>Handle job stress</t>
  </si>
  <si>
    <t>Develop your managerial skills, knowledge, and abilities</t>
  </si>
  <si>
    <t>Accept and use constructive criticism from your boss</t>
  </si>
  <si>
    <t>Accept and use constructive criticism from your peers</t>
  </si>
  <si>
    <t>Determine staffing requirements for your department</t>
  </si>
  <si>
    <t>Leading People</t>
  </si>
  <si>
    <t>Staffing and Hiring</t>
  </si>
  <si>
    <t>Write an effective job description</t>
  </si>
  <si>
    <t>Screen employee applications and resumes</t>
  </si>
  <si>
    <t>Interview job applicants in compliance with the law</t>
  </si>
  <si>
    <t>Select the most qualified candidate for a position</t>
  </si>
  <si>
    <t>Orient a new employee to benefits, pay, and policies</t>
  </si>
  <si>
    <t>Provide a new employee with on-the-job training</t>
  </si>
  <si>
    <t>Coaching and Performance</t>
  </si>
  <si>
    <t>Define your expectations to new employees</t>
  </si>
  <si>
    <t>Develop individual goals with employees</t>
  </si>
  <si>
    <t>Monitor the individual goals of your employees and report status to your supervisor</t>
  </si>
  <si>
    <t>Take corrective action when an employee is behind on individual goals</t>
  </si>
  <si>
    <t>Provide an employee with constructive criticism of their work</t>
  </si>
  <si>
    <t>Praise or reward an employee for good work</t>
  </si>
  <si>
    <t>Conduct a formal employee performance appraisal</t>
  </si>
  <si>
    <t>Develop your employees</t>
  </si>
  <si>
    <t>Motivate your employees</t>
  </si>
  <si>
    <t>Deal with an employee who is upset with you</t>
  </si>
  <si>
    <t>Difficult Situations</t>
  </si>
  <si>
    <t>Respond to an employee who brings you personal problems (family, health, financial)</t>
  </si>
  <si>
    <t>Respond when the quality of an employee's work goes into rapid decline</t>
  </si>
  <si>
    <t>Deal with an employee suspected of substance abuse</t>
  </si>
  <si>
    <t>Deal with an employee who is chronically late</t>
  </si>
  <si>
    <t>Deal with an employee who spends too much time on non-work activities</t>
  </si>
  <si>
    <t>Deal with an employee who continually stirs the pot in your department</t>
  </si>
  <si>
    <t>Deal with feuding employees</t>
  </si>
  <si>
    <t>Terminate an employee</t>
  </si>
  <si>
    <t>Develop a plan for your department</t>
  </si>
  <si>
    <t>Leading Teams</t>
  </si>
  <si>
    <t>Planning and Resources</t>
  </si>
  <si>
    <t>Develop goals and objectives for your department</t>
  </si>
  <si>
    <t>Determine material and supply requirements for your department</t>
  </si>
  <si>
    <t>Develop a budget for your department</t>
  </si>
  <si>
    <t>Order materials and supplies for your department</t>
  </si>
  <si>
    <t>Monitor your department's goals and objectives; report status to your supervisor and peers</t>
  </si>
  <si>
    <t>Goals and Accountability</t>
  </si>
  <si>
    <t>Monitor your department's budget; report status to your supervisor and peers</t>
  </si>
  <si>
    <t>Take corrective action when your department is behind on a goal</t>
  </si>
  <si>
    <t>Take corrective action when your department is headed over budget</t>
  </si>
  <si>
    <t>Conduct a departmental meeting</t>
  </si>
  <si>
    <t>Team Communication</t>
  </si>
  <si>
    <t>Manage by walking around and listening</t>
  </si>
  <si>
    <t>Tell your boss bad news</t>
  </si>
  <si>
    <t>Communicate with your peers</t>
  </si>
  <si>
    <t>Communicate with your organization's customers</t>
  </si>
  <si>
    <t>Make a presentation to the entire organization</t>
  </si>
  <si>
    <t>Write a report to be distributed to the entire organization</t>
  </si>
  <si>
    <t>Rows 48 to 50 are yours. Add anything your job demands that isn't listed, then pick its Phase and Category from the drop-downs. A custom task needs Importance, Difficulty, Phase, and Category all filled in before it appears in Your Results.</t>
  </si>
  <si>
    <t xml:space="preserve">  Management Development    ·    Your Results</t>
  </si>
  <si>
    <t xml:space="preserve">  YOUR FOCUS</t>
  </si>
  <si>
    <t xml:space="preserve">  Focus phase</t>
  </si>
  <si>
    <t xml:space="preserve">  Focus category</t>
  </si>
  <si>
    <t xml:space="preserve">  YOUR TOP FIVE  ·  highest scores first</t>
  </si>
  <si>
    <t>RANK</t>
  </si>
  <si>
    <t>TASK</t>
  </si>
  <si>
    <t>SCORE</t>
  </si>
  <si>
    <t xml:space="preserve">  WHERE YOUR PRIORITIES CLUSTER</t>
  </si>
  <si>
    <t>IN YOUR TOP FIVE</t>
  </si>
  <si>
    <t>TOP 5</t>
  </si>
  <si>
    <t>DEVELOP NOW</t>
  </si>
  <si>
    <t>PLAN IT NEXT</t>
  </si>
  <si>
    <t>TASKS</t>
  </si>
  <si>
    <t xml:space="preserve">  BY CATEGORY</t>
  </si>
  <si>
    <t xml:space="preserve">  SKILLS YOU'VE NEVER USED  ·  not weaknesses, just gaps waiting for the day you need them</t>
  </si>
  <si>
    <t>TASK I'VE NEVER DONE</t>
  </si>
  <si>
    <t>WHEN I'LL LEARN IT</t>
  </si>
  <si>
    <t xml:space="preserve">  Management Development    ·    Your Plan</t>
  </si>
  <si>
    <t xml:space="preserve">An assessment that ends here is just an opinion you now hold about yourself. Fill this in and it becomes a plan. Two priorities means two of everything: each one needs its own weekly practice and its own person assigned who will provide honest feedback. </t>
  </si>
  <si>
    <t xml:space="preserve">  WRITE IT DOWN BEFORE YOU CLOSE THIS</t>
  </si>
  <si>
    <t xml:space="preserve">  My focus phase</t>
  </si>
  <si>
    <t xml:space="preserve">  My focus category</t>
  </si>
  <si>
    <t>PRIORITY ONE</t>
  </si>
  <si>
    <t>PRIORITY TWO</t>
  </si>
  <si>
    <t xml:space="preserve">  The task</t>
  </si>
  <si>
    <t xml:space="preserve">  My weekly practice</t>
  </si>
  <si>
    <t xml:space="preserve">  My feedback source</t>
  </si>
  <si>
    <t xml:space="preserve">  My check-in date</t>
  </si>
  <si>
    <t>Thirty days is about right for the check-in. Practice on live work inside of a week; training you don't use within seven days mostly evaporates.</t>
  </si>
  <si>
    <t xml:space="preserve">  Management Development    ·    Completed Example</t>
  </si>
  <si>
    <t>Marcus Webb, Service Manager. Nine technicians, a 22-person heating and cooling company. He filled this out in about twenty-five minutes. Every number here is his; the Results Example tab reads from it.</t>
  </si>
  <si>
    <t>Yes</t>
  </si>
  <si>
    <t xml:space="preserve">  Management Development    ·    Results Example</t>
  </si>
  <si>
    <t xml:space="preserve">  Management Development    ·    Plan Example</t>
  </si>
  <si>
    <t>One piece of specific corrective feedback and one piece of specific praise, to any tech, before Friday</t>
  </si>
  <si>
    <t>Draft one section of an appraisal every Friday morning, using that week's notes</t>
  </si>
  <si>
    <t>Dale, the owner, on his ride-alongs twice a month</t>
  </si>
  <si>
    <t>Dale reads the first appraisal before I deliver it</t>
  </si>
  <si>
    <t>Thursday, October 16</t>
  </si>
  <si>
    <t xml:space="preserve">  Management Development    ·    About the Phases</t>
  </si>
  <si>
    <t>The 47 tasks sit in seven categories under the three phases of leadership. Your results point to a phase, the phase points to a category, and the category points to the task you choose to work on.</t>
  </si>
  <si>
    <t xml:space="preserve">  THREE PHASES  ·  SEVEN CATEGORIES</t>
  </si>
  <si>
    <t>WHAT IT COVERS</t>
  </si>
  <si>
    <t>Your own performance, time, stress, and how well you take criticism from the people around you.</t>
  </si>
  <si>
    <t>Working out what you need, writing it down, screening, interviewing inside the law, and choosing.</t>
  </si>
  <si>
    <t>The daily work of management: expectations, goals, praise, correction, appraisals, motivation.</t>
  </si>
  <si>
    <t>The conversations nobody volunteers for. Upset people, declining work, substance abuse, termination.</t>
  </si>
  <si>
    <t>Plans, goals, budgets, and the materials your department runs on.</t>
  </si>
  <si>
    <t>Watching the numbers and acting before they turn into a problem you have to explain.</t>
  </si>
  <si>
    <t>Meetings, walking around, telling your boss bad news, peers, customers, presentations, reports.</t>
  </si>
  <si>
    <t xml:space="preserve">  HOW THE SCORE WORKS</t>
  </si>
  <si>
    <t>Priority = Importance × Difficulty. Importance governs: a task you rate 1 for importance tops out at 5 no matter how hard it is, so it can never crowd out something that matters. Never Done is a flag, not a score.</t>
  </si>
  <si>
    <t>WHAT TO DO</t>
  </si>
  <si>
    <t>20 to 25</t>
  </si>
  <si>
    <t>Important to your role and hard for you today. Pick no more than two, put real support behind each, and practice on live work inside a week.</t>
  </si>
  <si>
    <t>12 to 19</t>
  </si>
  <si>
    <t>It matters and you're competent but not totally proficient. Handle it on the job. Ask one person who watches you work what they see.</t>
  </si>
  <si>
    <t>1 to 11</t>
  </si>
  <si>
    <t>Either it doesn't matter much to your role, or you already handle it well. Leave it alone. The discipline is in what you choose not to work on.</t>
  </si>
  <si>
    <t>Rating</t>
  </si>
  <si>
    <t>Meaning (Importance)</t>
  </si>
  <si>
    <t>Meaning (Difficulty)</t>
  </si>
  <si>
    <t>Min</t>
  </si>
  <si>
    <t>Max</t>
  </si>
  <si>
    <t>Band</t>
  </si>
  <si>
    <t>Response</t>
  </si>
  <si>
    <t>Phase</t>
  </si>
  <si>
    <t>Category</t>
  </si>
  <si>
    <t>Never Done</t>
  </si>
  <si>
    <t>1 = low</t>
  </si>
  <si>
    <t>1 = easy</t>
  </si>
  <si>
    <t>Either it doesn't matter much to your role, or you already handle it well. Leave it alone.</t>
  </si>
  <si>
    <t>2</t>
  </si>
  <si>
    <t>It matters, and you're competent but not totally proficient. Handle it on the job.</t>
  </si>
  <si>
    <t>3</t>
  </si>
  <si>
    <t>Important to your role and hard for you today. Pick no more than two of these.</t>
  </si>
  <si>
    <t>4</t>
  </si>
  <si>
    <t>5 = extreme</t>
  </si>
  <si>
    <t>5 = very hard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</si>
</sst>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
    </font>
    <font>
      <sz val="24"/>
      <color rgb="FFFFFFFF"/>
      <name val="Calibri Light"/>
      <charset val="1"/>
    </font>
    <font>
      <sz val="12"/>
      <color rgb="FF5A6070"/>
      <name val="Calibri"/>
      <family val="2"/>
      <charset val="1"/>
    </font>
    <font>
      <b/>
      <sz val="14"/>
      <color rgb="FFB9913A"/>
      <name val="Calibri"/>
      <charset val="1"/>
    </font>
    <font>
      <b/>
      <sz val="12"/>
      <color rgb="FF1A2744"/>
      <name val="Calibri"/>
      <charset val="1"/>
    </font>
    <font>
      <sz val="11"/>
      <color rgb="FF2D3748"/>
      <name val="Calibri"/>
      <charset val="1"/>
    </font>
    <font>
      <b/>
      <u/>
      <sz val="12"/>
      <color rgb="FF3A6EA5"/>
      <name val="Calibri"/>
      <charset val="1"/>
    </font>
    <font>
      <i/>
      <sz val="11"/>
      <color rgb="FF5A6070"/>
      <name val="Calibri"/>
      <charset val="1"/>
    </font>
    <font>
      <i/>
      <sz val="12"/>
      <color rgb="FF5A6070"/>
      <name val="Calibri"/>
      <family val="2"/>
      <charset val="1"/>
    </font>
    <font>
      <sz val="12"/>
      <color rgb="FF5A6070"/>
      <name val="Calibri"/>
      <charset val="1"/>
    </font>
    <font>
      <b/>
      <sz val="11"/>
      <color rgb="FF1A2744"/>
      <name val="Calibri"/>
      <charset val="1"/>
    </font>
    <font>
      <b/>
      <sz val="12"/>
      <color rgb="FFFFFFFF"/>
      <name val="Calibri"/>
      <charset val="1"/>
    </font>
    <font>
      <b/>
      <sz val="12"/>
      <color rgb="FFB9913A"/>
      <name val="Calibri"/>
      <charset val="1"/>
    </font>
    <font>
      <sz val="12"/>
      <color rgb="FF2D3748"/>
      <name val="Calibri"/>
      <charset val="1"/>
    </font>
    <font>
      <sz val="12"/>
      <color rgb="FF1A2744"/>
      <name val="Calibri"/>
      <charset val="1"/>
    </font>
    <font>
      <sz val="12"/>
      <color rgb="FF4E96DD"/>
      <name val="Calibri"/>
      <charset val="1"/>
    </font>
    <font>
      <b/>
      <sz val="12"/>
      <color rgb="FF1A4FA8"/>
      <name val="Calibri"/>
      <charset val="1"/>
    </font>
    <font>
      <b/>
      <sz val="14"/>
      <color rgb="FF1A2744"/>
      <name val="Calibri"/>
      <charset val="1"/>
    </font>
    <font>
      <b/>
      <sz val="12"/>
      <color rgb="FF008000"/>
      <name val="Calibri"/>
      <charset val="1"/>
    </font>
    <font>
      <b/>
      <sz val="11"/>
      <name val="Calibri"/>
      <family val="2"/>
    </font>
  </fonts>
  <fills count="11">
    <fill>
      <patternFill patternType="none"/>
    </fill>
    <fill>
      <patternFill patternType="gray125"/>
    </fill>
    <fill>
      <patternFill patternType="solid">
        <fgColor rgb="FF1A2744"/>
        <bgColor rgb="FF2D3748"/>
      </patternFill>
    </fill>
    <fill>
      <patternFill patternType="solid">
        <fgColor rgb="FFF7F9FC"/>
        <bgColor rgb="FFFFFFFF"/>
      </patternFill>
    </fill>
    <fill>
      <patternFill patternType="solid">
        <fgColor rgb="FFFFFFFF"/>
        <bgColor rgb="FFF7F9FC"/>
      </patternFill>
    </fill>
    <fill>
      <patternFill patternType="solid">
        <fgColor rgb="FFFFF8E7"/>
        <bgColor rgb="FFF7F9FC"/>
      </patternFill>
    </fill>
    <fill>
      <patternFill patternType="solid">
        <fgColor rgb="FFE8ECF2"/>
        <bgColor rgb="FFF7F9FC"/>
      </patternFill>
    </fill>
    <fill>
      <patternFill patternType="solid">
        <fgColor rgb="FFB8D4DD"/>
        <bgColor rgb="FFBFD4E5"/>
      </patternFill>
    </fill>
    <fill>
      <patternFill patternType="solid">
        <fgColor rgb="FFBFD4E5"/>
        <bgColor rgb="FFB8D4DD"/>
      </patternFill>
    </fill>
    <fill>
      <patternFill patternType="solid">
        <fgColor rgb="FFBDD9C4"/>
        <bgColor rgb="FFB8D4DD"/>
      </patternFill>
    </fill>
    <fill>
      <patternFill patternType="solid">
        <fgColor rgb="FFB9913A"/>
        <bgColor rgb="FF878787"/>
      </patternFill>
    </fill>
  </fills>
  <borders count="4">
    <border>
      <left/>
      <right/>
      <top/>
      <bottom/>
      <diagonal/>
    </border>
    <border>
      <left/>
      <right/>
      <top/>
      <bottom style="thin">
        <color rgb="FFD5DBE5"/>
      </bottom>
      <diagonal/>
    </border>
    <border>
      <left style="thin">
        <color rgb="FF8B95A8"/>
      </left>
      <right style="thin">
        <color rgb="FF8B95A8"/>
      </right>
      <top style="thin">
        <color rgb="FF8B95A8"/>
      </top>
      <bottom style="thin">
        <color rgb="FF8B95A8"/>
      </bottom>
      <diagonal/>
    </border>
    <border>
      <left style="thin">
        <color rgb="FF8B95A8"/>
      </left>
      <right style="thin">
        <color rgb="FFD5DBE5"/>
      </right>
      <top style="thin">
        <color rgb="FF8B95A8"/>
      </top>
      <bottom style="thin">
        <color rgb="FF8B95A8"/>
      </bottom>
      <diagonal/>
    </border>
  </borders>
  <cellStyleXfs count="1">
    <xf numFmtId="0" fontId="0" fillId="0" borderId="0"/>
  </cellStyleXfs>
  <cellXfs count="64">
    <xf numFmtId="0" fontId="0" fillId="0" borderId="0" xfId="0"/>
    <xf numFmtId="0" fontId="17" fillId="6" borderId="0" xfId="0" applyFont="1" applyFill="1" applyAlignment="1">
      <alignment horizontal="left" vertical="center" indent="1"/>
    </xf>
    <xf numFmtId="0" fontId="7" fillId="0" borderId="0" xfId="0" applyFont="1" applyAlignment="1">
      <alignment vertical="center" wrapText="1"/>
    </xf>
    <xf numFmtId="0" fontId="10" fillId="6" borderId="0" xfId="0" applyFont="1" applyFill="1" applyAlignment="1">
      <alignment vertical="center"/>
    </xf>
    <xf numFmtId="0" fontId="8" fillId="0" borderId="0" xfId="0" applyFont="1" applyAlignment="1">
      <alignment vertical="center" wrapText="1"/>
    </xf>
    <xf numFmtId="0" fontId="5" fillId="0" borderId="0" xfId="0" applyFont="1" applyAlignment="1">
      <alignment vertical="center" wrapText="1"/>
    </xf>
    <xf numFmtId="0" fontId="5" fillId="4"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2" fillId="0" borderId="0" xfId="0" applyFont="1" applyAlignment="1">
      <alignment vertical="center" wrapText="1"/>
    </xf>
    <xf numFmtId="0" fontId="3" fillId="2" borderId="0" xfId="0" applyFont="1" applyFill="1" applyAlignment="1">
      <alignment vertical="center"/>
    </xf>
    <xf numFmtId="0" fontId="9" fillId="0" borderId="0" xfId="0" applyFont="1" applyAlignment="1">
      <alignment vertical="center" wrapText="1"/>
    </xf>
    <xf numFmtId="0" fontId="1" fillId="2" borderId="0" xfId="0" applyFont="1" applyFill="1" applyAlignment="1">
      <alignment vertical="center"/>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4"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0" fillId="5" borderId="1" xfId="0" applyFill="1" applyBorder="1"/>
    <xf numFmtId="0" fontId="0" fillId="6" borderId="1" xfId="0" applyFill="1" applyBorder="1"/>
    <xf numFmtId="0" fontId="0" fillId="7" borderId="1" xfId="0" applyFill="1" applyBorder="1"/>
    <xf numFmtId="0" fontId="0" fillId="8" borderId="1" xfId="0" applyFill="1" applyBorder="1"/>
    <xf numFmtId="0" fontId="0" fillId="9" borderId="1" xfId="0" applyFill="1" applyBorder="1"/>
    <xf numFmtId="0" fontId="0" fillId="3" borderId="1" xfId="0" applyFill="1" applyBorder="1"/>
    <xf numFmtId="0" fontId="0" fillId="4" borderId="1" xfId="0" applyFill="1" applyBorder="1"/>
    <xf numFmtId="0" fontId="6" fillId="3" borderId="1" xfId="0" applyFont="1" applyFill="1" applyBorder="1" applyAlignment="1" applyProtection="1">
      <alignment horizontal="left" vertical="center"/>
      <protection locked="0" hidden="1"/>
    </xf>
    <xf numFmtId="0" fontId="6" fillId="4" borderId="1" xfId="0" applyFont="1" applyFill="1" applyBorder="1" applyAlignment="1" applyProtection="1">
      <alignment horizontal="left" vertical="center"/>
      <protection locked="0" hidden="1"/>
    </xf>
    <xf numFmtId="0" fontId="0" fillId="0" borderId="0" xfId="0" applyProtection="1">
      <protection locked="0" hidden="1"/>
    </xf>
    <xf numFmtId="0" fontId="11" fillId="2" borderId="0" xfId="0" applyFont="1" applyFill="1" applyAlignment="1">
      <alignment horizontal="center" vertical="center" wrapText="1"/>
    </xf>
    <xf numFmtId="0" fontId="11" fillId="2" borderId="0" xfId="0" applyFont="1" applyFill="1" applyAlignment="1">
      <alignment horizontal="left" vertical="center" wrapText="1"/>
    </xf>
    <xf numFmtId="0" fontId="12" fillId="2" borderId="0" xfId="0" applyFont="1" applyFill="1" applyAlignment="1">
      <alignment horizontal="center" vertical="center" wrapText="1"/>
    </xf>
    <xf numFmtId="0" fontId="13" fillId="3" borderId="1" xfId="0" applyFont="1" applyFill="1" applyBorder="1" applyAlignment="1">
      <alignment horizontal="left" vertical="center" wrapText="1"/>
    </xf>
    <xf numFmtId="0" fontId="14" fillId="3" borderId="1" xfId="0" applyFont="1" applyFill="1" applyBorder="1" applyAlignment="1">
      <alignment horizontal="left" vertical="center"/>
    </xf>
    <xf numFmtId="0" fontId="15" fillId="3" borderId="1" xfId="0" applyFont="1" applyFill="1" applyBorder="1" applyAlignment="1">
      <alignment horizontal="left" vertical="center"/>
    </xf>
    <xf numFmtId="0" fontId="16" fillId="5" borderId="2" xfId="0" applyFont="1" applyFill="1" applyBorder="1" applyAlignment="1" applyProtection="1">
      <alignment horizontal="center" vertical="center"/>
      <protection locked="0" hidden="1"/>
    </xf>
    <xf numFmtId="0" fontId="10" fillId="3" borderId="1" xfId="0" applyFont="1" applyFill="1" applyBorder="1" applyAlignment="1">
      <alignment horizontal="center" vertical="center"/>
    </xf>
    <xf numFmtId="0" fontId="13" fillId="4" borderId="1" xfId="0" applyFont="1" applyFill="1" applyBorder="1" applyAlignment="1">
      <alignment horizontal="left" vertical="center" wrapText="1"/>
    </xf>
    <xf numFmtId="0" fontId="14" fillId="4" borderId="1" xfId="0" applyFont="1" applyFill="1" applyBorder="1" applyAlignment="1">
      <alignment horizontal="left" vertical="center"/>
    </xf>
    <xf numFmtId="0" fontId="15" fillId="4" borderId="1" xfId="0" applyFont="1" applyFill="1" applyBorder="1" applyAlignment="1">
      <alignment horizontal="left" vertical="center"/>
    </xf>
    <xf numFmtId="0" fontId="10" fillId="4" borderId="1" xfId="0" applyFont="1" applyFill="1" applyBorder="1" applyAlignment="1">
      <alignment horizontal="center" vertical="center"/>
    </xf>
    <xf numFmtId="0" fontId="16" fillId="5" borderId="2" xfId="0" applyFont="1" applyFill="1" applyBorder="1" applyAlignment="1" applyProtection="1">
      <alignment horizontal="left" vertical="center"/>
      <protection locked="0" hidden="1"/>
    </xf>
    <xf numFmtId="0" fontId="12" fillId="2" borderId="0" xfId="0" applyFont="1" applyFill="1" applyAlignment="1">
      <alignment vertical="center"/>
    </xf>
    <xf numFmtId="0" fontId="12" fillId="3" borderId="1" xfId="0" applyFont="1" applyFill="1" applyBorder="1" applyAlignment="1">
      <alignment horizontal="left" vertical="center"/>
    </xf>
    <xf numFmtId="0" fontId="12" fillId="4" borderId="1" xfId="0" applyFont="1" applyFill="1" applyBorder="1" applyAlignment="1">
      <alignment horizontal="left" vertical="center"/>
    </xf>
    <xf numFmtId="0" fontId="0" fillId="10" borderId="0" xfId="0" applyFill="1"/>
    <xf numFmtId="0" fontId="11" fillId="10" borderId="0" xfId="0" applyFont="1" applyFill="1" applyAlignment="1">
      <alignment horizontal="left" vertical="center" indent="1"/>
    </xf>
    <xf numFmtId="0" fontId="16" fillId="5" borderId="2" xfId="0" applyFont="1" applyFill="1" applyBorder="1" applyAlignment="1" applyProtection="1">
      <alignment horizontal="left" vertical="center" wrapText="1" indent="1"/>
      <protection locked="0" hidden="1"/>
    </xf>
    <xf numFmtId="0" fontId="4" fillId="7" borderId="0" xfId="0" applyFont="1" applyFill="1" applyAlignment="1">
      <alignment horizontal="left" vertical="center" indent="1"/>
    </xf>
    <xf numFmtId="0" fontId="4" fillId="7" borderId="0" xfId="0" applyFont="1" applyFill="1" applyAlignment="1">
      <alignment horizontal="center" vertical="center"/>
    </xf>
    <xf numFmtId="0" fontId="0" fillId="7" borderId="0" xfId="0" applyFill="1"/>
    <xf numFmtId="0" fontId="5" fillId="3" borderId="0" xfId="0" applyFont="1" applyFill="1" applyAlignment="1">
      <alignment horizontal="left" vertical="center" wrapText="1"/>
    </xf>
    <xf numFmtId="0" fontId="4" fillId="8" borderId="0" xfId="0" applyFont="1" applyFill="1" applyAlignment="1">
      <alignment horizontal="left" vertical="center" indent="1"/>
    </xf>
    <xf numFmtId="0" fontId="4" fillId="8" borderId="0" xfId="0" applyFont="1" applyFill="1" applyAlignment="1">
      <alignment horizontal="center" vertical="center"/>
    </xf>
    <xf numFmtId="0" fontId="0" fillId="8" borderId="0" xfId="0" applyFill="1"/>
    <xf numFmtId="0" fontId="5" fillId="4" borderId="0" xfId="0" applyFont="1" applyFill="1" applyAlignment="1">
      <alignment horizontal="left" vertical="center" wrapText="1"/>
    </xf>
    <xf numFmtId="0" fontId="4" fillId="9" borderId="0" xfId="0" applyFont="1" applyFill="1" applyAlignment="1">
      <alignment horizontal="left" vertical="center" indent="1"/>
    </xf>
    <xf numFmtId="0" fontId="4" fillId="9" borderId="0" xfId="0" applyFont="1" applyFill="1" applyAlignment="1">
      <alignment horizontal="center" vertical="center"/>
    </xf>
    <xf numFmtId="0" fontId="0" fillId="9" borderId="0" xfId="0" applyFill="1"/>
    <xf numFmtId="0" fontId="10" fillId="0" borderId="0" xfId="0" applyFont="1"/>
    <xf numFmtId="0" fontId="5" fillId="0" borderId="0" xfId="0" applyFont="1"/>
    <xf numFmtId="0" fontId="18" fillId="6" borderId="0" xfId="0" applyFont="1" applyFill="1" applyAlignment="1">
      <alignment horizontal="left" vertical="center" indent="1"/>
    </xf>
    <xf numFmtId="0" fontId="16" fillId="5" borderId="3" xfId="0" applyFont="1" applyFill="1" applyBorder="1" applyAlignment="1" applyProtection="1">
      <alignment horizontal="center" vertical="center"/>
      <protection locked="0" hidden="1"/>
    </xf>
    <xf numFmtId="0" fontId="19" fillId="0" borderId="0" xfId="0" applyFont="1" applyAlignment="1">
      <alignment horizontal="left" vertical="center" wrapText="1"/>
    </xf>
    <xf numFmtId="14" fontId="16" fillId="5" borderId="2" xfId="0" applyNumberFormat="1" applyFont="1" applyFill="1" applyBorder="1" applyAlignment="1" applyProtection="1">
      <alignment horizontal="center" vertical="center"/>
      <protection locked="0" hidden="1"/>
    </xf>
  </cellXfs>
  <cellStyles count="1">
    <cellStyle name="Normal" xfId="0" builtinId="0"/>
  </cellStyles>
  <dxfs count="8">
    <dxf>
      <fill>
        <patternFill>
          <bgColor rgb="FFBDD9C4"/>
        </patternFill>
      </fill>
    </dxf>
    <dxf>
      <fill>
        <patternFill>
          <bgColor rgb="FFBFD4E5"/>
        </patternFill>
      </fill>
    </dxf>
    <dxf>
      <fill>
        <patternFill>
          <bgColor rgb="FFB8D4DD"/>
        </patternFill>
      </fill>
    </dxf>
    <dxf>
      <fill>
        <patternFill>
          <bgColor rgb="FFFBE9D0"/>
        </patternFill>
      </fill>
    </dxf>
    <dxf>
      <fill>
        <patternFill>
          <bgColor rgb="FFBDD9C4"/>
        </patternFill>
      </fill>
    </dxf>
    <dxf>
      <fill>
        <patternFill>
          <bgColor rgb="FFBFD4E5"/>
        </patternFill>
      </fill>
    </dxf>
    <dxf>
      <fill>
        <patternFill>
          <bgColor rgb="FFB8D4DD"/>
        </patternFill>
      </fill>
    </dxf>
    <dxf>
      <fill>
        <patternFill>
          <bgColor rgb="FFFBE9D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B9913A"/>
      <rgbColor rgb="FF800080"/>
      <rgbColor rgb="FF008080"/>
      <rgbColor rgb="FFB8D4DD"/>
      <rgbColor rgb="FF878787"/>
      <rgbColor rgb="FF9999FF"/>
      <rgbColor rgb="FF993366"/>
      <rgbColor rgb="FFFFF8E7"/>
      <rgbColor rgb="FFE8ECF2"/>
      <rgbColor rgb="FF660066"/>
      <rgbColor rgb="FFFF8080"/>
      <rgbColor rgb="FF1A4FA8"/>
      <rgbColor rgb="FFBFD4E5"/>
      <rgbColor rgb="FF000080"/>
      <rgbColor rgb="FFFF00FF"/>
      <rgbColor rgb="FFFFFF00"/>
      <rgbColor rgb="FF00FFFF"/>
      <rgbColor rgb="FF800080"/>
      <rgbColor rgb="FF800000"/>
      <rgbColor rgb="FF008080"/>
      <rgbColor rgb="FF0000FF"/>
      <rgbColor rgb="FF00CCFF"/>
      <rgbColor rgb="FFF7F9FC"/>
      <rgbColor rgb="FFD5DBE5"/>
      <rgbColor rgb="FFFBE9D0"/>
      <rgbColor rgb="FFBDD9C4"/>
      <rgbColor rgb="FFFF99CC"/>
      <rgbColor rgb="FFCC99FF"/>
      <rgbColor rgb="FFD9D9D9"/>
      <rgbColor rgb="FF3A6EA5"/>
      <rgbColor rgb="FF33CCCC"/>
      <rgbColor rgb="FF99CC00"/>
      <rgbColor rgb="FFFFCC00"/>
      <rgbColor rgb="FFFF9900"/>
      <rgbColor rgb="FFFF6600"/>
      <rgbColor rgb="FF5A6070"/>
      <rgbColor rgb="FF8B95A8"/>
      <rgbColor rgb="FF1A2744"/>
      <rgbColor rgb="FF4E96DD"/>
      <rgbColor rgb="FF003300"/>
      <rgbColor rgb="FF333300"/>
      <rgbColor rgb="FF993300"/>
      <rgbColor rgb="FF993366"/>
      <rgbColor rgb="FF333399"/>
      <rgbColor rgb="FF2D3748"/>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800" b="1" strike="noStrike" spc="-1">
                <a:solidFill>
                  <a:srgbClr val="000000"/>
                </a:solidFill>
                <a:latin typeface="Calibri"/>
              </a:defRPr>
            </a:pPr>
            <a:r>
              <a:rPr lang="en-US" sz="1800" b="1" strike="noStrike" spc="-1">
                <a:solidFill>
                  <a:srgbClr val="000000"/>
                </a:solidFill>
                <a:latin typeface="Calibri"/>
              </a:rPr>
              <a:t>Develop Now by category</a:t>
            </a:r>
          </a:p>
        </c:rich>
      </c:tx>
      <c:overlay val="0"/>
      <c:spPr>
        <a:noFill/>
        <a:ln w="0">
          <a:noFill/>
        </a:ln>
      </c:spPr>
    </c:title>
    <c:autoTitleDeleted val="0"/>
    <c:plotArea>
      <c:layout/>
      <c:barChart>
        <c:barDir val="bar"/>
        <c:grouping val="clustered"/>
        <c:varyColors val="0"/>
        <c:ser>
          <c:idx val="0"/>
          <c:order val="0"/>
          <c:tx>
            <c:strRef>
              <c:f>'Your Results'!$E$27</c:f>
              <c:strCache>
                <c:ptCount val="1"/>
                <c:pt idx="0">
                  <c:v>DEVELOP NOW</c:v>
                </c:pt>
              </c:strCache>
            </c:strRef>
          </c:tx>
          <c:spPr>
            <a:solidFill>
              <a:srgbClr val="1A2744"/>
            </a:solidFill>
            <a:ln w="0">
              <a:noFill/>
            </a:ln>
          </c:spPr>
          <c:invertIfNegative val="0"/>
          <c:dLbls>
            <c:spPr>
              <a:noFill/>
              <a:ln>
                <a:noFill/>
              </a:ln>
              <a:effectLst/>
            </c:spPr>
            <c:txPr>
              <a:bodyPr wrap="squar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'Your Results'!$B$28:$B$34</c:f>
              <c:strCache>
                <c:ptCount val="7"/>
                <c:pt idx="0">
                  <c:v>Self-Management and Feedback</c:v>
                </c:pt>
                <c:pt idx="1">
                  <c:v>Staffing and Hiring</c:v>
                </c:pt>
                <c:pt idx="2">
                  <c:v>Coaching and Performance</c:v>
                </c:pt>
                <c:pt idx="3">
                  <c:v>Difficult Situations</c:v>
                </c:pt>
                <c:pt idx="4">
                  <c:v>Planning and Resources</c:v>
                </c:pt>
                <c:pt idx="5">
                  <c:v>Goals and Accountability</c:v>
                </c:pt>
                <c:pt idx="6">
                  <c:v>Team Communication</c:v>
                </c:pt>
              </c:strCache>
            </c:strRef>
          </c:cat>
          <c:val>
            <c:numRef>
              <c:f>'Your Results'!$E$28:$E$34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544-4FC1-985D-57D8994551D6}"/>
            </c:ext>
          </c:extLst>
        </c:ser>
        <c:dLbls>
          <c:showLegendKey val="0"/>
          <c:showVal val="0"/>
          <c:showCatName val="0"/>
          <c:showSerName val="0"/>
          <c:showPercent val="0"/>
          <c:showBubbleSize val="0"/>
        </c:dLbls>
        <c:gapWidth val="40"/>
        <c:axId val="44235029"/>
        <c:axId val="58303857"/>
      </c:barChart>
      <c:catAx>
        <c:axId val="44235029"/>
        <c:scaling>
          <c:orientation val="minMax"/>
        </c:scaling>
        <c:delete val="0"/>
        <c:axPos val="l"/>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58303857"/>
        <c:crosses val="autoZero"/>
        <c:auto val="1"/>
        <c:lblAlgn val="ctr"/>
        <c:lblOffset val="100"/>
        <c:noMultiLvlLbl val="0"/>
      </c:catAx>
      <c:valAx>
        <c:axId val="58303857"/>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44235029"/>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rot="0"/>
          <a:lstStyle/>
          <a:p>
            <a:pPr>
              <a:defRPr lang="en-US" sz="1800" b="1" strike="noStrike" spc="-1">
                <a:solidFill>
                  <a:srgbClr val="000000"/>
                </a:solidFill>
                <a:latin typeface="Calibri"/>
              </a:defRPr>
            </a:pPr>
            <a:r>
              <a:rPr lang="en-US" sz="1800" b="1" strike="noStrike" spc="-1">
                <a:solidFill>
                  <a:srgbClr val="000000"/>
                </a:solidFill>
                <a:latin typeface="Calibri"/>
              </a:rPr>
              <a:t>Develop Now by category</a:t>
            </a:r>
          </a:p>
        </c:rich>
      </c:tx>
      <c:overlay val="0"/>
      <c:spPr>
        <a:noFill/>
        <a:ln w="0">
          <a:noFill/>
        </a:ln>
      </c:spPr>
    </c:title>
    <c:autoTitleDeleted val="0"/>
    <c:plotArea>
      <c:layout/>
      <c:barChart>
        <c:barDir val="bar"/>
        <c:grouping val="clustered"/>
        <c:varyColors val="0"/>
        <c:ser>
          <c:idx val="0"/>
          <c:order val="0"/>
          <c:tx>
            <c:strRef>
              <c:f>'Results Example'!$E$27</c:f>
              <c:strCache>
                <c:ptCount val="1"/>
                <c:pt idx="0">
                  <c:v>DEVELOP NOW</c:v>
                </c:pt>
              </c:strCache>
            </c:strRef>
          </c:tx>
          <c:spPr>
            <a:solidFill>
              <a:srgbClr val="1A2744"/>
            </a:solidFill>
            <a:ln w="0">
              <a:noFill/>
            </a:ln>
          </c:spPr>
          <c:invertIfNegative val="0"/>
          <c:dLbls>
            <c:spPr>
              <a:noFill/>
              <a:ln>
                <a:noFill/>
              </a:ln>
              <a:effectLst/>
            </c:spPr>
            <c:txPr>
              <a:bodyPr wrap="square"/>
              <a:lstStyle/>
              <a:p>
                <a:pPr>
                  <a:defRPr sz="1000" b="0" strike="noStrike" spc="-1">
                    <a:solidFill>
                      <a:srgbClr val="000000"/>
                    </a:solidFill>
                    <a:latin typeface="Arial"/>
                  </a:defRPr>
                </a:pPr>
                <a:endParaRPr lang="en-US"/>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'Results Example'!$B$28:$B$34</c:f>
              <c:strCache>
                <c:ptCount val="7"/>
                <c:pt idx="0">
                  <c:v>Self-Management and Feedback</c:v>
                </c:pt>
                <c:pt idx="1">
                  <c:v>Staffing and Hiring</c:v>
                </c:pt>
                <c:pt idx="2">
                  <c:v>Coaching and Performance</c:v>
                </c:pt>
                <c:pt idx="3">
                  <c:v>Difficult Situations</c:v>
                </c:pt>
                <c:pt idx="4">
                  <c:v>Planning and Resources</c:v>
                </c:pt>
                <c:pt idx="5">
                  <c:v>Goals and Accountability</c:v>
                </c:pt>
                <c:pt idx="6">
                  <c:v>Team Communication</c:v>
                </c:pt>
              </c:strCache>
            </c:strRef>
          </c:cat>
          <c:val>
            <c:numRef>
              <c:f>'Results Example'!$E$28:$E$34</c:f>
              <c:numCache>
                <c:formatCode>General</c:formatCode>
                <c:ptCount val="7"/>
                <c:pt idx="0">
                  <c:v>0</c:v>
                </c:pt>
                <c:pt idx="1">
                  <c:v>1</c:v>
                </c:pt>
                <c:pt idx="2">
                  <c:v>4</c:v>
                </c:pt>
                <c:pt idx="3">
                  <c:v>0</c:v>
                </c:pt>
                <c:pt idx="4">
                  <c:v>0</c:v>
                </c:pt>
                <c:pt idx="5">
                  <c:v>0</c:v>
                </c:pt>
                <c:pt idx="6">
                  <c:v>0</c:v>
                </c:pt>
              </c:numCache>
            </c:numRef>
          </c:val>
          <c:extLst>
            <c:ext xmlns:c16="http://schemas.microsoft.com/office/drawing/2014/chart" uri="{C3380CC4-5D6E-409C-BE32-E72D297353CC}">
              <c16:uniqueId val="{00000000-B0D0-46A0-A5AE-8B478F0A76E3}"/>
            </c:ext>
          </c:extLst>
        </c:ser>
        <c:dLbls>
          <c:showLegendKey val="0"/>
          <c:showVal val="0"/>
          <c:showCatName val="0"/>
          <c:showSerName val="0"/>
          <c:showPercent val="0"/>
          <c:showBubbleSize val="0"/>
        </c:dLbls>
        <c:gapWidth val="40"/>
        <c:axId val="11345779"/>
        <c:axId val="3296771"/>
      </c:barChart>
      <c:catAx>
        <c:axId val="11345779"/>
        <c:scaling>
          <c:orientation val="minMax"/>
        </c:scaling>
        <c:delete val="0"/>
        <c:axPos val="l"/>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3296771"/>
        <c:crosses val="autoZero"/>
        <c:auto val="1"/>
        <c:lblAlgn val="ctr"/>
        <c:lblOffset val="100"/>
        <c:noMultiLvlLbl val="0"/>
      </c:catAx>
      <c:valAx>
        <c:axId val="3296771"/>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en-US"/>
          </a:p>
        </c:txPr>
        <c:crossAx val="11345779"/>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42</xdr:row>
      <xdr:rowOff>0</xdr:rowOff>
    </xdr:from>
    <xdr:to>
      <xdr:col>3</xdr:col>
      <xdr:colOff>342000</xdr:colOff>
      <xdr:row>57</xdr:row>
      <xdr:rowOff>58762</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42</xdr:row>
      <xdr:rowOff>0</xdr:rowOff>
    </xdr:from>
    <xdr:to>
      <xdr:col>3</xdr:col>
      <xdr:colOff>342000</xdr:colOff>
      <xdr:row>57</xdr:row>
      <xdr:rowOff>58762</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leadership-tools.com/sample-performance-appraisal.html" TargetMode="External"/><Relationship Id="rId2" Type="http://schemas.openxmlformats.org/officeDocument/2006/relationships/hyperlink" Target="https://www.leadership-tools.com/leadership-360-degree-feedback.html" TargetMode="External"/><Relationship Id="rId1" Type="http://schemas.openxmlformats.org/officeDocument/2006/relationships/hyperlink" Target="https://www.leadership-tools.com/leadership-assessment.htm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5"/>
  <sheetViews>
    <sheetView showGridLines="0" tabSelected="1" zoomScaleNormal="100" workbookViewId="0">
      <selection activeCell="C45" sqref="C45"/>
    </sheetView>
  </sheetViews>
  <sheetFormatPr defaultColWidth="8.6640625" defaultRowHeight="14.25" x14ac:dyDescent="0.45"/>
  <cols>
    <col min="1" max="1" width="2" customWidth="1"/>
    <col min="2" max="2" width="5" customWidth="1"/>
    <col min="3" max="3" width="24" customWidth="1"/>
    <col min="4" max="4" width="84" customWidth="1"/>
  </cols>
  <sheetData>
    <row r="1" spans="2:4" ht="39.75" customHeight="1" x14ac:dyDescent="0.45">
      <c r="B1" s="11" t="s">
        <v>0</v>
      </c>
      <c r="C1" s="11"/>
      <c r="D1" s="11"/>
    </row>
    <row r="3" spans="2:4" ht="31.5" customHeight="1" x14ac:dyDescent="0.45">
      <c r="B3" s="8" t="s">
        <v>1</v>
      </c>
      <c r="C3" s="8"/>
      <c r="D3" s="8"/>
    </row>
    <row r="5" spans="2:4" ht="21.75" customHeight="1" x14ac:dyDescent="0.45">
      <c r="B5" s="9" t="s">
        <v>2</v>
      </c>
      <c r="C5" s="9"/>
      <c r="D5" s="9"/>
    </row>
    <row r="6" spans="2:4" ht="31.5" customHeight="1" x14ac:dyDescent="0.45">
      <c r="B6" s="12">
        <v>1</v>
      </c>
      <c r="C6" s="13" t="s">
        <v>3</v>
      </c>
      <c r="D6" s="14" t="s">
        <v>4</v>
      </c>
    </row>
    <row r="7" spans="2:4" ht="31.5" customHeight="1" x14ac:dyDescent="0.45">
      <c r="B7" s="15">
        <v>2</v>
      </c>
      <c r="C7" s="16" t="s">
        <v>5</v>
      </c>
      <c r="D7" s="17" t="s">
        <v>6</v>
      </c>
    </row>
    <row r="8" spans="2:4" ht="31.5" customHeight="1" x14ac:dyDescent="0.45">
      <c r="B8" s="12">
        <v>3</v>
      </c>
      <c r="C8" s="13" t="s">
        <v>7</v>
      </c>
      <c r="D8" s="14" t="s">
        <v>8</v>
      </c>
    </row>
    <row r="9" spans="2:4" ht="31.5" customHeight="1" x14ac:dyDescent="0.45">
      <c r="B9" s="15">
        <v>4</v>
      </c>
      <c r="C9" s="16" t="s">
        <v>9</v>
      </c>
      <c r="D9" s="17" t="s">
        <v>10</v>
      </c>
    </row>
    <row r="10" spans="2:4" ht="31.5" customHeight="1" x14ac:dyDescent="0.45">
      <c r="B10" s="12">
        <v>5</v>
      </c>
      <c r="C10" s="13" t="s">
        <v>11</v>
      </c>
      <c r="D10" s="14" t="s">
        <v>12</v>
      </c>
    </row>
    <row r="11" spans="2:4" ht="31.5" customHeight="1" x14ac:dyDescent="0.45">
      <c r="B11" s="15">
        <v>6</v>
      </c>
      <c r="C11" s="16" t="s">
        <v>13</v>
      </c>
      <c r="D11" s="17" t="s">
        <v>14</v>
      </c>
    </row>
    <row r="12" spans="2:4" ht="31.5" customHeight="1" x14ac:dyDescent="0.45">
      <c r="B12" s="12">
        <v>7</v>
      </c>
      <c r="C12" s="13" t="s">
        <v>15</v>
      </c>
      <c r="D12" s="14" t="s">
        <v>16</v>
      </c>
    </row>
    <row r="15" spans="2:4" ht="21.75" customHeight="1" x14ac:dyDescent="0.45">
      <c r="B15" s="9" t="s">
        <v>17</v>
      </c>
      <c r="C15" s="9"/>
      <c r="D15" s="9"/>
    </row>
    <row r="16" spans="2:4" ht="25.5" customHeight="1" x14ac:dyDescent="0.45">
      <c r="B16" s="18"/>
      <c r="C16" s="13" t="s">
        <v>18</v>
      </c>
      <c r="D16" s="14" t="s">
        <v>19</v>
      </c>
    </row>
    <row r="17" spans="2:4" ht="25.5" customHeight="1" x14ac:dyDescent="0.45">
      <c r="B17" s="19"/>
      <c r="C17" s="16" t="s">
        <v>20</v>
      </c>
      <c r="D17" s="17" t="s">
        <v>21</v>
      </c>
    </row>
    <row r="18" spans="2:4" ht="25.5" customHeight="1" x14ac:dyDescent="0.45">
      <c r="B18" s="20"/>
      <c r="C18" s="13" t="s">
        <v>22</v>
      </c>
      <c r="D18" s="14" t="s">
        <v>23</v>
      </c>
    </row>
    <row r="19" spans="2:4" ht="25.5" customHeight="1" x14ac:dyDescent="0.45">
      <c r="B19" s="21"/>
      <c r="C19" s="16" t="s">
        <v>24</v>
      </c>
      <c r="D19" s="17" t="s">
        <v>25</v>
      </c>
    </row>
    <row r="20" spans="2:4" ht="25.5" customHeight="1" x14ac:dyDescent="0.45">
      <c r="B20" s="22"/>
      <c r="C20" s="13" t="s">
        <v>26</v>
      </c>
      <c r="D20" s="14" t="s">
        <v>27</v>
      </c>
    </row>
    <row r="22" spans="2:4" ht="21.75" customHeight="1" x14ac:dyDescent="0.45">
      <c r="B22" s="9" t="s">
        <v>28</v>
      </c>
      <c r="C22" s="9"/>
      <c r="D22" s="9"/>
    </row>
    <row r="23" spans="2:4" ht="37.5" customHeight="1" x14ac:dyDescent="0.45">
      <c r="B23" s="23"/>
      <c r="C23" s="13" t="s">
        <v>29</v>
      </c>
      <c r="D23" s="14" t="s">
        <v>30</v>
      </c>
    </row>
    <row r="24" spans="2:4" ht="37.5" customHeight="1" x14ac:dyDescent="0.45">
      <c r="B24" s="24"/>
      <c r="C24" s="16" t="s">
        <v>31</v>
      </c>
      <c r="D24" s="17" t="s">
        <v>32</v>
      </c>
    </row>
    <row r="25" spans="2:4" ht="37.5" customHeight="1" x14ac:dyDescent="0.45">
      <c r="B25" s="23"/>
      <c r="C25" s="13" t="s">
        <v>33</v>
      </c>
      <c r="D25" s="14" t="s">
        <v>34</v>
      </c>
    </row>
    <row r="26" spans="2:4" ht="37.5" customHeight="1" x14ac:dyDescent="0.45">
      <c r="B26" s="24"/>
      <c r="C26" s="16" t="s">
        <v>35</v>
      </c>
      <c r="D26" s="17" t="s">
        <v>36</v>
      </c>
    </row>
    <row r="27" spans="2:4" ht="37.5" customHeight="1" x14ac:dyDescent="0.45">
      <c r="B27" s="23"/>
      <c r="C27" s="13" t="s">
        <v>37</v>
      </c>
      <c r="D27" s="14" t="s">
        <v>38</v>
      </c>
    </row>
    <row r="29" spans="2:4" ht="21.75" customHeight="1" x14ac:dyDescent="0.45">
      <c r="B29" s="9" t="s">
        <v>39</v>
      </c>
      <c r="C29" s="9"/>
      <c r="D29" s="9"/>
    </row>
    <row r="30" spans="2:4" ht="31.5" customHeight="1" x14ac:dyDescent="0.45">
      <c r="B30" s="12">
        <v>1</v>
      </c>
      <c r="C30" s="7" t="s">
        <v>40</v>
      </c>
      <c r="D30" s="7"/>
    </row>
    <row r="31" spans="2:4" ht="31.5" customHeight="1" x14ac:dyDescent="0.45">
      <c r="B31" s="15">
        <v>2</v>
      </c>
      <c r="C31" s="6" t="s">
        <v>41</v>
      </c>
      <c r="D31" s="6"/>
    </row>
    <row r="32" spans="2:4" ht="31.5" customHeight="1" x14ac:dyDescent="0.45">
      <c r="B32" s="12">
        <v>3</v>
      </c>
      <c r="C32" s="7" t="s">
        <v>42</v>
      </c>
      <c r="D32" s="7"/>
    </row>
    <row r="33" spans="2:4" ht="31.5" customHeight="1" x14ac:dyDescent="0.45">
      <c r="B33" s="15">
        <v>4</v>
      </c>
      <c r="C33" s="6" t="s">
        <v>43</v>
      </c>
      <c r="D33" s="6"/>
    </row>
    <row r="35" spans="2:4" ht="45.75" customHeight="1" x14ac:dyDescent="0.45">
      <c r="C35" s="5" t="s">
        <v>44</v>
      </c>
      <c r="D35" s="5"/>
    </row>
    <row r="38" spans="2:4" ht="21.75" customHeight="1" x14ac:dyDescent="0.45">
      <c r="B38" s="9" t="s">
        <v>45</v>
      </c>
      <c r="C38" s="9"/>
      <c r="D38" s="9"/>
    </row>
    <row r="39" spans="2:4" ht="30" customHeight="1" x14ac:dyDescent="0.45">
      <c r="B39" s="23"/>
      <c r="C39" s="25" t="s">
        <v>46</v>
      </c>
      <c r="D39" s="14" t="s">
        <v>47</v>
      </c>
    </row>
    <row r="40" spans="2:4" ht="30" customHeight="1" x14ac:dyDescent="0.45">
      <c r="B40" s="24"/>
      <c r="C40" s="26" t="s">
        <v>48</v>
      </c>
      <c r="D40" s="17" t="s">
        <v>49</v>
      </c>
    </row>
    <row r="41" spans="2:4" ht="30" customHeight="1" x14ac:dyDescent="0.45">
      <c r="B41" s="23"/>
      <c r="C41" s="25" t="s">
        <v>50</v>
      </c>
      <c r="D41" s="14" t="s">
        <v>51</v>
      </c>
    </row>
    <row r="42" spans="2:4" ht="38.25" customHeight="1" x14ac:dyDescent="0.45">
      <c r="C42" s="62" t="s">
        <v>52</v>
      </c>
      <c r="D42" s="62"/>
    </row>
    <row r="43" spans="2:4" ht="15" customHeight="1" x14ac:dyDescent="0.45">
      <c r="C43" s="4" t="s">
        <v>53</v>
      </c>
      <c r="D43" s="4"/>
    </row>
    <row r="45" spans="2:4" ht="14.25" customHeight="1" x14ac:dyDescent="0.45">
      <c r="C45" s="27"/>
    </row>
  </sheetData>
  <sheetProtection sheet="1" selectLockedCells="1"/>
  <mergeCells count="14">
    <mergeCell ref="C35:D35"/>
    <mergeCell ref="B38:D38"/>
    <mergeCell ref="C42:D42"/>
    <mergeCell ref="C43:D43"/>
    <mergeCell ref="B29:D29"/>
    <mergeCell ref="C30:D30"/>
    <mergeCell ref="C31:D31"/>
    <mergeCell ref="C32:D32"/>
    <mergeCell ref="C33:D33"/>
    <mergeCell ref="B1:D1"/>
    <mergeCell ref="B3:D3"/>
    <mergeCell ref="B5:D5"/>
    <mergeCell ref="B15:D15"/>
    <mergeCell ref="B22:D22"/>
  </mergeCells>
  <hyperlinks>
    <hyperlink ref="C39" r:id="rId1" xr:uid="{00000000-0004-0000-0000-000000000000}"/>
    <hyperlink ref="C40" r:id="rId2" xr:uid="{00000000-0004-0000-0000-000001000000}"/>
    <hyperlink ref="C41" r:id="rId3" xr:uid="{00000000-0004-0000-0000-000002000000}"/>
  </hyperlinks>
  <pageMargins left="0.5" right="0.5" top="0.5" bottom="0.5" header="0.511811023622047" footer="0.511811023622047"/>
  <pageSetup paperSize="9" scale="83" fitToHeight="0" orientation="portrait" horizontalDpi="300" verticalDpi="300" r:id="rId4"/>
  <rowBreaks count="1" manualBreakCount="1">
    <brk id="2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60"/>
  <sheetViews>
    <sheetView showGridLines="0" zoomScaleNormal="100" workbookViewId="0">
      <pane xSplit="3" ySplit="8" topLeftCell="D9" activePane="bottomRight" state="frozen"/>
      <selection pane="topRight" activeCell="D1" sqref="D1"/>
      <selection pane="bottomLeft" activeCell="A9" sqref="A9"/>
      <selection pane="bottomRight" activeCell="F9" sqref="F9"/>
    </sheetView>
  </sheetViews>
  <sheetFormatPr defaultColWidth="8.6640625" defaultRowHeight="14.25" x14ac:dyDescent="0.45"/>
  <cols>
    <col min="1" max="1" width="2" customWidth="1"/>
    <col min="2" max="2" width="5" customWidth="1"/>
    <col min="3" max="3" width="58" customWidth="1"/>
    <col min="4" max="4" width="16" customWidth="1"/>
    <col min="5" max="5" width="30.59765625" customWidth="1"/>
    <col min="6" max="6" width="15.59765625" customWidth="1"/>
    <col min="7" max="7" width="13" customWidth="1"/>
    <col min="8" max="8" width="12" customWidth="1"/>
    <col min="9" max="9" width="9" customWidth="1"/>
    <col min="10" max="10" width="18" customWidth="1"/>
    <col min="11" max="12" width="13" hidden="1" customWidth="1"/>
  </cols>
  <sheetData>
    <row r="1" spans="2:12" ht="39.75" customHeight="1" x14ac:dyDescent="0.45">
      <c r="B1" s="11" t="s">
        <v>54</v>
      </c>
      <c r="C1" s="11"/>
      <c r="D1" s="11"/>
      <c r="E1" s="11"/>
      <c r="F1" s="11"/>
      <c r="G1" s="11"/>
      <c r="H1" s="11"/>
      <c r="I1" s="11"/>
      <c r="J1" s="11"/>
    </row>
    <row r="3" spans="2:12" ht="31.5" customHeight="1" x14ac:dyDescent="0.45">
      <c r="B3" s="10" t="s">
        <v>55</v>
      </c>
      <c r="C3" s="10"/>
      <c r="D3" s="10"/>
      <c r="E3" s="10"/>
      <c r="F3" s="10"/>
      <c r="G3" s="10"/>
      <c r="H3" s="10"/>
      <c r="I3" s="10"/>
      <c r="J3" s="10"/>
    </row>
    <row r="5" spans="2:12" ht="19.5" customHeight="1" x14ac:dyDescent="0.45">
      <c r="B5" s="3" t="s">
        <v>56</v>
      </c>
      <c r="C5" s="3"/>
      <c r="D5" s="3"/>
      <c r="E5" s="3"/>
      <c r="F5" s="3"/>
      <c r="G5" s="3"/>
      <c r="H5" s="3"/>
      <c r="I5" s="3"/>
      <c r="J5" s="3"/>
    </row>
    <row r="7" spans="2:12" ht="21.75" customHeight="1" x14ac:dyDescent="0.45">
      <c r="B7" s="9" t="s">
        <v>57</v>
      </c>
      <c r="C7" s="9"/>
      <c r="D7" s="9"/>
      <c r="E7" s="9"/>
      <c r="F7" s="9"/>
      <c r="G7" s="9"/>
      <c r="H7" s="9"/>
      <c r="I7" s="9"/>
      <c r="J7" s="9"/>
    </row>
    <row r="8" spans="2:12" ht="51.75" customHeight="1" x14ac:dyDescent="0.45">
      <c r="B8" s="28" t="s">
        <v>58</v>
      </c>
      <c r="C8" s="29" t="s">
        <v>59</v>
      </c>
      <c r="D8" s="28" t="s">
        <v>60</v>
      </c>
      <c r="E8" s="28" t="s">
        <v>61</v>
      </c>
      <c r="F8" s="30" t="s">
        <v>62</v>
      </c>
      <c r="G8" s="30" t="s">
        <v>63</v>
      </c>
      <c r="H8" s="30" t="s">
        <v>64</v>
      </c>
      <c r="I8" s="28" t="s">
        <v>65</v>
      </c>
      <c r="J8" s="28" t="s">
        <v>66</v>
      </c>
    </row>
    <row r="9" spans="2:12" ht="24" customHeight="1" x14ac:dyDescent="0.45">
      <c r="B9" s="12">
        <v>1</v>
      </c>
      <c r="C9" s="31" t="s">
        <v>67</v>
      </c>
      <c r="D9" s="32" t="s">
        <v>68</v>
      </c>
      <c r="E9" s="33" t="s">
        <v>69</v>
      </c>
      <c r="F9" s="34"/>
      <c r="G9" s="34"/>
      <c r="H9" s="34"/>
      <c r="I9" s="12" t="str">
        <f t="shared" ref="I9:I40" si="0">IF(OR($F9="",$G9=""),"",$F9*$G9)</f>
        <v/>
      </c>
      <c r="J9" s="35" t="str">
        <f t="shared" ref="J9:J40" si="1">IF($I9="","",IF($I9&gt;=20,"Develop Now",IF($I9&gt;=12,"Plan It Next","Not This Quarter")))</f>
        <v/>
      </c>
      <c r="K9" t="str">
        <f t="shared" ref="K9:K40" si="2">IF($I9="","",$I9+(1000-ROW())/100000)</f>
        <v/>
      </c>
      <c r="L9" t="str">
        <f t="shared" ref="L9:L40" si="3">IF($H9="","",ROW())</f>
        <v/>
      </c>
    </row>
    <row r="10" spans="2:12" ht="24" customHeight="1" x14ac:dyDescent="0.45">
      <c r="B10" s="15">
        <v>2</v>
      </c>
      <c r="C10" s="36" t="s">
        <v>70</v>
      </c>
      <c r="D10" s="37" t="s">
        <v>68</v>
      </c>
      <c r="E10" s="38" t="s">
        <v>69</v>
      </c>
      <c r="F10" s="34"/>
      <c r="G10" s="34"/>
      <c r="H10" s="34"/>
      <c r="I10" s="15" t="str">
        <f t="shared" si="0"/>
        <v/>
      </c>
      <c r="J10" s="39" t="str">
        <f t="shared" si="1"/>
        <v/>
      </c>
      <c r="K10" t="str">
        <f t="shared" si="2"/>
        <v/>
      </c>
      <c r="L10" t="str">
        <f t="shared" si="3"/>
        <v/>
      </c>
    </row>
    <row r="11" spans="2:12" ht="24" customHeight="1" x14ac:dyDescent="0.45">
      <c r="B11" s="12">
        <v>3</v>
      </c>
      <c r="C11" s="31" t="s">
        <v>71</v>
      </c>
      <c r="D11" s="32" t="s">
        <v>68</v>
      </c>
      <c r="E11" s="33" t="s">
        <v>69</v>
      </c>
      <c r="F11" s="34"/>
      <c r="G11" s="34"/>
      <c r="H11" s="34"/>
      <c r="I11" s="12" t="str">
        <f t="shared" si="0"/>
        <v/>
      </c>
      <c r="J11" s="35" t="str">
        <f t="shared" si="1"/>
        <v/>
      </c>
      <c r="K11" t="str">
        <f t="shared" si="2"/>
        <v/>
      </c>
      <c r="L11" t="str">
        <f t="shared" si="3"/>
        <v/>
      </c>
    </row>
    <row r="12" spans="2:12" ht="24" customHeight="1" x14ac:dyDescent="0.45">
      <c r="B12" s="15">
        <v>4</v>
      </c>
      <c r="C12" s="36" t="s">
        <v>72</v>
      </c>
      <c r="D12" s="37" t="s">
        <v>68</v>
      </c>
      <c r="E12" s="38" t="s">
        <v>69</v>
      </c>
      <c r="F12" s="34"/>
      <c r="G12" s="34"/>
      <c r="H12" s="34"/>
      <c r="I12" s="15" t="str">
        <f t="shared" si="0"/>
        <v/>
      </c>
      <c r="J12" s="39" t="str">
        <f t="shared" si="1"/>
        <v/>
      </c>
      <c r="K12" t="str">
        <f t="shared" si="2"/>
        <v/>
      </c>
      <c r="L12" t="str">
        <f t="shared" si="3"/>
        <v/>
      </c>
    </row>
    <row r="13" spans="2:12" ht="24" customHeight="1" x14ac:dyDescent="0.45">
      <c r="B13" s="12">
        <v>5</v>
      </c>
      <c r="C13" s="31" t="s">
        <v>73</v>
      </c>
      <c r="D13" s="32" t="s">
        <v>68</v>
      </c>
      <c r="E13" s="33" t="s">
        <v>69</v>
      </c>
      <c r="F13" s="34"/>
      <c r="G13" s="34"/>
      <c r="H13" s="34"/>
      <c r="I13" s="12" t="str">
        <f t="shared" si="0"/>
        <v/>
      </c>
      <c r="J13" s="35" t="str">
        <f t="shared" si="1"/>
        <v/>
      </c>
      <c r="K13" t="str">
        <f t="shared" si="2"/>
        <v/>
      </c>
      <c r="L13" t="str">
        <f t="shared" si="3"/>
        <v/>
      </c>
    </row>
    <row r="14" spans="2:12" ht="24" customHeight="1" x14ac:dyDescent="0.45">
      <c r="B14" s="15">
        <v>6</v>
      </c>
      <c r="C14" s="36" t="s">
        <v>74</v>
      </c>
      <c r="D14" s="37" t="s">
        <v>68</v>
      </c>
      <c r="E14" s="38" t="s">
        <v>69</v>
      </c>
      <c r="F14" s="34"/>
      <c r="G14" s="34"/>
      <c r="H14" s="34"/>
      <c r="I14" s="15" t="str">
        <f t="shared" si="0"/>
        <v/>
      </c>
      <c r="J14" s="39" t="str">
        <f t="shared" si="1"/>
        <v/>
      </c>
      <c r="K14" t="str">
        <f t="shared" si="2"/>
        <v/>
      </c>
      <c r="L14" t="str">
        <f t="shared" si="3"/>
        <v/>
      </c>
    </row>
    <row r="15" spans="2:12" ht="24" customHeight="1" x14ac:dyDescent="0.45">
      <c r="B15" s="12">
        <v>7</v>
      </c>
      <c r="C15" s="31" t="s">
        <v>75</v>
      </c>
      <c r="D15" s="32" t="s">
        <v>76</v>
      </c>
      <c r="E15" s="33" t="s">
        <v>77</v>
      </c>
      <c r="F15" s="34"/>
      <c r="G15" s="34"/>
      <c r="H15" s="34"/>
      <c r="I15" s="12" t="str">
        <f t="shared" si="0"/>
        <v/>
      </c>
      <c r="J15" s="35" t="str">
        <f t="shared" si="1"/>
        <v/>
      </c>
      <c r="K15" t="str">
        <f t="shared" si="2"/>
        <v/>
      </c>
      <c r="L15" t="str">
        <f t="shared" si="3"/>
        <v/>
      </c>
    </row>
    <row r="16" spans="2:12" ht="24" customHeight="1" x14ac:dyDescent="0.45">
      <c r="B16" s="15">
        <v>8</v>
      </c>
      <c r="C16" s="36" t="s">
        <v>78</v>
      </c>
      <c r="D16" s="37" t="s">
        <v>76</v>
      </c>
      <c r="E16" s="38" t="s">
        <v>77</v>
      </c>
      <c r="F16" s="34"/>
      <c r="G16" s="34"/>
      <c r="H16" s="34"/>
      <c r="I16" s="15" t="str">
        <f t="shared" si="0"/>
        <v/>
      </c>
      <c r="J16" s="39" t="str">
        <f t="shared" si="1"/>
        <v/>
      </c>
      <c r="K16" t="str">
        <f t="shared" si="2"/>
        <v/>
      </c>
      <c r="L16" t="str">
        <f t="shared" si="3"/>
        <v/>
      </c>
    </row>
    <row r="17" spans="2:12" ht="24" customHeight="1" x14ac:dyDescent="0.45">
      <c r="B17" s="12">
        <v>9</v>
      </c>
      <c r="C17" s="31" t="s">
        <v>79</v>
      </c>
      <c r="D17" s="32" t="s">
        <v>76</v>
      </c>
      <c r="E17" s="33" t="s">
        <v>77</v>
      </c>
      <c r="F17" s="34"/>
      <c r="G17" s="34"/>
      <c r="H17" s="34"/>
      <c r="I17" s="12" t="str">
        <f t="shared" si="0"/>
        <v/>
      </c>
      <c r="J17" s="35" t="str">
        <f t="shared" si="1"/>
        <v/>
      </c>
      <c r="K17" t="str">
        <f t="shared" si="2"/>
        <v/>
      </c>
      <c r="L17" t="str">
        <f t="shared" si="3"/>
        <v/>
      </c>
    </row>
    <row r="18" spans="2:12" ht="24" customHeight="1" x14ac:dyDescent="0.45">
      <c r="B18" s="15">
        <v>10</v>
      </c>
      <c r="C18" s="36" t="s">
        <v>80</v>
      </c>
      <c r="D18" s="37" t="s">
        <v>76</v>
      </c>
      <c r="E18" s="38" t="s">
        <v>77</v>
      </c>
      <c r="F18" s="34"/>
      <c r="G18" s="34"/>
      <c r="H18" s="34"/>
      <c r="I18" s="15" t="str">
        <f t="shared" si="0"/>
        <v/>
      </c>
      <c r="J18" s="39" t="str">
        <f t="shared" si="1"/>
        <v/>
      </c>
      <c r="K18" t="str">
        <f t="shared" si="2"/>
        <v/>
      </c>
      <c r="L18" t="str">
        <f t="shared" si="3"/>
        <v/>
      </c>
    </row>
    <row r="19" spans="2:12" ht="24" customHeight="1" x14ac:dyDescent="0.45">
      <c r="B19" s="12">
        <v>11</v>
      </c>
      <c r="C19" s="31" t="s">
        <v>81</v>
      </c>
      <c r="D19" s="32" t="s">
        <v>76</v>
      </c>
      <c r="E19" s="33" t="s">
        <v>77</v>
      </c>
      <c r="F19" s="34"/>
      <c r="G19" s="34"/>
      <c r="H19" s="34"/>
      <c r="I19" s="12" t="str">
        <f t="shared" si="0"/>
        <v/>
      </c>
      <c r="J19" s="35" t="str">
        <f t="shared" si="1"/>
        <v/>
      </c>
      <c r="K19" t="str">
        <f t="shared" si="2"/>
        <v/>
      </c>
      <c r="L19" t="str">
        <f t="shared" si="3"/>
        <v/>
      </c>
    </row>
    <row r="20" spans="2:12" ht="24" customHeight="1" x14ac:dyDescent="0.45">
      <c r="B20" s="15">
        <v>12</v>
      </c>
      <c r="C20" s="36" t="s">
        <v>82</v>
      </c>
      <c r="D20" s="37" t="s">
        <v>76</v>
      </c>
      <c r="E20" s="38" t="s">
        <v>77</v>
      </c>
      <c r="F20" s="34"/>
      <c r="G20" s="34"/>
      <c r="H20" s="34"/>
      <c r="I20" s="15" t="str">
        <f t="shared" si="0"/>
        <v/>
      </c>
      <c r="J20" s="39" t="str">
        <f t="shared" si="1"/>
        <v/>
      </c>
      <c r="K20" t="str">
        <f t="shared" si="2"/>
        <v/>
      </c>
      <c r="L20" t="str">
        <f t="shared" si="3"/>
        <v/>
      </c>
    </row>
    <row r="21" spans="2:12" ht="24" customHeight="1" x14ac:dyDescent="0.45">
      <c r="B21" s="12">
        <v>13</v>
      </c>
      <c r="C21" s="31" t="s">
        <v>83</v>
      </c>
      <c r="D21" s="32" t="s">
        <v>76</v>
      </c>
      <c r="E21" s="33" t="s">
        <v>84</v>
      </c>
      <c r="F21" s="34"/>
      <c r="G21" s="34"/>
      <c r="H21" s="34"/>
      <c r="I21" s="12" t="str">
        <f t="shared" si="0"/>
        <v/>
      </c>
      <c r="J21" s="35" t="str">
        <f t="shared" si="1"/>
        <v/>
      </c>
      <c r="K21" t="str">
        <f t="shared" si="2"/>
        <v/>
      </c>
      <c r="L21" t="str">
        <f t="shared" si="3"/>
        <v/>
      </c>
    </row>
    <row r="22" spans="2:12" ht="24" customHeight="1" x14ac:dyDescent="0.45">
      <c r="B22" s="15">
        <v>14</v>
      </c>
      <c r="C22" s="36" t="s">
        <v>85</v>
      </c>
      <c r="D22" s="37" t="s">
        <v>76</v>
      </c>
      <c r="E22" s="38" t="s">
        <v>84</v>
      </c>
      <c r="F22" s="34"/>
      <c r="G22" s="34"/>
      <c r="H22" s="34"/>
      <c r="I22" s="15" t="str">
        <f t="shared" si="0"/>
        <v/>
      </c>
      <c r="J22" s="39" t="str">
        <f t="shared" si="1"/>
        <v/>
      </c>
      <c r="K22" t="str">
        <f t="shared" si="2"/>
        <v/>
      </c>
      <c r="L22" t="str">
        <f t="shared" si="3"/>
        <v/>
      </c>
    </row>
    <row r="23" spans="2:12" ht="24" customHeight="1" x14ac:dyDescent="0.45">
      <c r="B23" s="12">
        <v>15</v>
      </c>
      <c r="C23" s="31" t="s">
        <v>86</v>
      </c>
      <c r="D23" s="32" t="s">
        <v>76</v>
      </c>
      <c r="E23" s="33" t="s">
        <v>84</v>
      </c>
      <c r="F23" s="34"/>
      <c r="G23" s="34"/>
      <c r="H23" s="34"/>
      <c r="I23" s="12" t="str">
        <f t="shared" si="0"/>
        <v/>
      </c>
      <c r="J23" s="35" t="str">
        <f t="shared" si="1"/>
        <v/>
      </c>
      <c r="K23" t="str">
        <f t="shared" si="2"/>
        <v/>
      </c>
      <c r="L23" t="str">
        <f t="shared" si="3"/>
        <v/>
      </c>
    </row>
    <row r="24" spans="2:12" ht="24" customHeight="1" x14ac:dyDescent="0.45">
      <c r="B24" s="15">
        <v>16</v>
      </c>
      <c r="C24" s="36" t="s">
        <v>87</v>
      </c>
      <c r="D24" s="37" t="s">
        <v>76</v>
      </c>
      <c r="E24" s="38" t="s">
        <v>84</v>
      </c>
      <c r="F24" s="34"/>
      <c r="G24" s="34"/>
      <c r="H24" s="34"/>
      <c r="I24" s="15" t="str">
        <f t="shared" si="0"/>
        <v/>
      </c>
      <c r="J24" s="39" t="str">
        <f t="shared" si="1"/>
        <v/>
      </c>
      <c r="K24" t="str">
        <f t="shared" si="2"/>
        <v/>
      </c>
      <c r="L24" t="str">
        <f t="shared" si="3"/>
        <v/>
      </c>
    </row>
    <row r="25" spans="2:12" ht="24" customHeight="1" x14ac:dyDescent="0.45">
      <c r="B25" s="12">
        <v>17</v>
      </c>
      <c r="C25" s="31" t="s">
        <v>88</v>
      </c>
      <c r="D25" s="32" t="s">
        <v>76</v>
      </c>
      <c r="E25" s="33" t="s">
        <v>84</v>
      </c>
      <c r="F25" s="34"/>
      <c r="G25" s="34"/>
      <c r="H25" s="34"/>
      <c r="I25" s="12" t="str">
        <f t="shared" si="0"/>
        <v/>
      </c>
      <c r="J25" s="35" t="str">
        <f t="shared" si="1"/>
        <v/>
      </c>
      <c r="K25" t="str">
        <f t="shared" si="2"/>
        <v/>
      </c>
      <c r="L25" t="str">
        <f t="shared" si="3"/>
        <v/>
      </c>
    </row>
    <row r="26" spans="2:12" ht="24" customHeight="1" x14ac:dyDescent="0.45">
      <c r="B26" s="15">
        <v>18</v>
      </c>
      <c r="C26" s="36" t="s">
        <v>89</v>
      </c>
      <c r="D26" s="37" t="s">
        <v>76</v>
      </c>
      <c r="E26" s="38" t="s">
        <v>84</v>
      </c>
      <c r="F26" s="34"/>
      <c r="G26" s="34"/>
      <c r="H26" s="34"/>
      <c r="I26" s="15" t="str">
        <f t="shared" si="0"/>
        <v/>
      </c>
      <c r="J26" s="39" t="str">
        <f t="shared" si="1"/>
        <v/>
      </c>
      <c r="K26" t="str">
        <f t="shared" si="2"/>
        <v/>
      </c>
      <c r="L26" t="str">
        <f t="shared" si="3"/>
        <v/>
      </c>
    </row>
    <row r="27" spans="2:12" ht="24" customHeight="1" x14ac:dyDescent="0.45">
      <c r="B27" s="12">
        <v>19</v>
      </c>
      <c r="C27" s="31" t="s">
        <v>90</v>
      </c>
      <c r="D27" s="32" t="s">
        <v>76</v>
      </c>
      <c r="E27" s="33" t="s">
        <v>84</v>
      </c>
      <c r="F27" s="34"/>
      <c r="G27" s="34"/>
      <c r="H27" s="34"/>
      <c r="I27" s="12" t="str">
        <f t="shared" si="0"/>
        <v/>
      </c>
      <c r="J27" s="35" t="str">
        <f t="shared" si="1"/>
        <v/>
      </c>
      <c r="K27" t="str">
        <f t="shared" si="2"/>
        <v/>
      </c>
      <c r="L27" t="str">
        <f t="shared" si="3"/>
        <v/>
      </c>
    </row>
    <row r="28" spans="2:12" ht="24" customHeight="1" x14ac:dyDescent="0.45">
      <c r="B28" s="15">
        <v>20</v>
      </c>
      <c r="C28" s="36" t="s">
        <v>91</v>
      </c>
      <c r="D28" s="37" t="s">
        <v>76</v>
      </c>
      <c r="E28" s="38" t="s">
        <v>84</v>
      </c>
      <c r="F28" s="34"/>
      <c r="G28" s="34"/>
      <c r="H28" s="34"/>
      <c r="I28" s="15" t="str">
        <f t="shared" si="0"/>
        <v/>
      </c>
      <c r="J28" s="39" t="str">
        <f t="shared" si="1"/>
        <v/>
      </c>
      <c r="K28" t="str">
        <f t="shared" si="2"/>
        <v/>
      </c>
      <c r="L28" t="str">
        <f t="shared" si="3"/>
        <v/>
      </c>
    </row>
    <row r="29" spans="2:12" ht="24" customHeight="1" x14ac:dyDescent="0.45">
      <c r="B29" s="12">
        <v>21</v>
      </c>
      <c r="C29" s="31" t="s">
        <v>92</v>
      </c>
      <c r="D29" s="32" t="s">
        <v>76</v>
      </c>
      <c r="E29" s="33" t="s">
        <v>84</v>
      </c>
      <c r="F29" s="34"/>
      <c r="G29" s="34"/>
      <c r="H29" s="34"/>
      <c r="I29" s="12" t="str">
        <f t="shared" si="0"/>
        <v/>
      </c>
      <c r="J29" s="35" t="str">
        <f t="shared" si="1"/>
        <v/>
      </c>
      <c r="K29" t="str">
        <f t="shared" si="2"/>
        <v/>
      </c>
      <c r="L29" t="str">
        <f t="shared" si="3"/>
        <v/>
      </c>
    </row>
    <row r="30" spans="2:12" ht="24" customHeight="1" x14ac:dyDescent="0.45">
      <c r="B30" s="15">
        <v>22</v>
      </c>
      <c r="C30" s="36" t="s">
        <v>93</v>
      </c>
      <c r="D30" s="37" t="s">
        <v>76</v>
      </c>
      <c r="E30" s="38" t="s">
        <v>84</v>
      </c>
      <c r="F30" s="34"/>
      <c r="G30" s="34"/>
      <c r="H30" s="34"/>
      <c r="I30" s="15" t="str">
        <f t="shared" si="0"/>
        <v/>
      </c>
      <c r="J30" s="39" t="str">
        <f t="shared" si="1"/>
        <v/>
      </c>
      <c r="K30" t="str">
        <f t="shared" si="2"/>
        <v/>
      </c>
      <c r="L30" t="str">
        <f t="shared" si="3"/>
        <v/>
      </c>
    </row>
    <row r="31" spans="2:12" ht="24" customHeight="1" x14ac:dyDescent="0.45">
      <c r="B31" s="12">
        <v>23</v>
      </c>
      <c r="C31" s="31" t="s">
        <v>94</v>
      </c>
      <c r="D31" s="32" t="s">
        <v>76</v>
      </c>
      <c r="E31" s="33" t="s">
        <v>95</v>
      </c>
      <c r="F31" s="34"/>
      <c r="G31" s="34"/>
      <c r="H31" s="34"/>
      <c r="I31" s="12" t="str">
        <f t="shared" si="0"/>
        <v/>
      </c>
      <c r="J31" s="35" t="str">
        <f t="shared" si="1"/>
        <v/>
      </c>
      <c r="K31" t="str">
        <f t="shared" si="2"/>
        <v/>
      </c>
      <c r="L31" t="str">
        <f t="shared" si="3"/>
        <v/>
      </c>
    </row>
    <row r="32" spans="2:12" ht="24" customHeight="1" x14ac:dyDescent="0.45">
      <c r="B32" s="15">
        <v>24</v>
      </c>
      <c r="C32" s="36" t="s">
        <v>96</v>
      </c>
      <c r="D32" s="37" t="s">
        <v>76</v>
      </c>
      <c r="E32" s="38" t="s">
        <v>95</v>
      </c>
      <c r="F32" s="34"/>
      <c r="G32" s="34"/>
      <c r="H32" s="34"/>
      <c r="I32" s="15" t="str">
        <f t="shared" si="0"/>
        <v/>
      </c>
      <c r="J32" s="39" t="str">
        <f t="shared" si="1"/>
        <v/>
      </c>
      <c r="K32" t="str">
        <f t="shared" si="2"/>
        <v/>
      </c>
      <c r="L32" t="str">
        <f t="shared" si="3"/>
        <v/>
      </c>
    </row>
    <row r="33" spans="2:12" ht="24" customHeight="1" x14ac:dyDescent="0.45">
      <c r="B33" s="12">
        <v>25</v>
      </c>
      <c r="C33" s="31" t="s">
        <v>97</v>
      </c>
      <c r="D33" s="32" t="s">
        <v>76</v>
      </c>
      <c r="E33" s="33" t="s">
        <v>95</v>
      </c>
      <c r="F33" s="34"/>
      <c r="G33" s="34"/>
      <c r="H33" s="34"/>
      <c r="I33" s="12" t="str">
        <f t="shared" si="0"/>
        <v/>
      </c>
      <c r="J33" s="35" t="str">
        <f t="shared" si="1"/>
        <v/>
      </c>
      <c r="K33" t="str">
        <f t="shared" si="2"/>
        <v/>
      </c>
      <c r="L33" t="str">
        <f t="shared" si="3"/>
        <v/>
      </c>
    </row>
    <row r="34" spans="2:12" ht="24" customHeight="1" x14ac:dyDescent="0.45">
      <c r="B34" s="15">
        <v>26</v>
      </c>
      <c r="C34" s="36" t="s">
        <v>98</v>
      </c>
      <c r="D34" s="37" t="s">
        <v>76</v>
      </c>
      <c r="E34" s="38" t="s">
        <v>95</v>
      </c>
      <c r="F34" s="34"/>
      <c r="G34" s="34"/>
      <c r="H34" s="34"/>
      <c r="I34" s="15" t="str">
        <f t="shared" si="0"/>
        <v/>
      </c>
      <c r="J34" s="39" t="str">
        <f t="shared" si="1"/>
        <v/>
      </c>
      <c r="K34" t="str">
        <f t="shared" si="2"/>
        <v/>
      </c>
      <c r="L34" t="str">
        <f t="shared" si="3"/>
        <v/>
      </c>
    </row>
    <row r="35" spans="2:12" ht="24" customHeight="1" x14ac:dyDescent="0.45">
      <c r="B35" s="12">
        <v>27</v>
      </c>
      <c r="C35" s="31" t="s">
        <v>99</v>
      </c>
      <c r="D35" s="32" t="s">
        <v>76</v>
      </c>
      <c r="E35" s="33" t="s">
        <v>95</v>
      </c>
      <c r="F35" s="34"/>
      <c r="G35" s="34"/>
      <c r="H35" s="34"/>
      <c r="I35" s="12" t="str">
        <f t="shared" si="0"/>
        <v/>
      </c>
      <c r="J35" s="35" t="str">
        <f t="shared" si="1"/>
        <v/>
      </c>
      <c r="K35" t="str">
        <f t="shared" si="2"/>
        <v/>
      </c>
      <c r="L35" t="str">
        <f t="shared" si="3"/>
        <v/>
      </c>
    </row>
    <row r="36" spans="2:12" ht="24" customHeight="1" x14ac:dyDescent="0.45">
      <c r="B36" s="15">
        <v>28</v>
      </c>
      <c r="C36" s="36" t="s">
        <v>100</v>
      </c>
      <c r="D36" s="37" t="s">
        <v>76</v>
      </c>
      <c r="E36" s="38" t="s">
        <v>95</v>
      </c>
      <c r="F36" s="34"/>
      <c r="G36" s="34"/>
      <c r="H36" s="34"/>
      <c r="I36" s="15" t="str">
        <f t="shared" si="0"/>
        <v/>
      </c>
      <c r="J36" s="39" t="str">
        <f t="shared" si="1"/>
        <v/>
      </c>
      <c r="K36" t="str">
        <f t="shared" si="2"/>
        <v/>
      </c>
      <c r="L36" t="str">
        <f t="shared" si="3"/>
        <v/>
      </c>
    </row>
    <row r="37" spans="2:12" ht="24" customHeight="1" x14ac:dyDescent="0.45">
      <c r="B37" s="12">
        <v>29</v>
      </c>
      <c r="C37" s="31" t="s">
        <v>101</v>
      </c>
      <c r="D37" s="32" t="s">
        <v>76</v>
      </c>
      <c r="E37" s="33" t="s">
        <v>95</v>
      </c>
      <c r="F37" s="34"/>
      <c r="G37" s="34"/>
      <c r="H37" s="34"/>
      <c r="I37" s="12" t="str">
        <f t="shared" si="0"/>
        <v/>
      </c>
      <c r="J37" s="35" t="str">
        <f t="shared" si="1"/>
        <v/>
      </c>
      <c r="K37" t="str">
        <f t="shared" si="2"/>
        <v/>
      </c>
      <c r="L37" t="str">
        <f t="shared" si="3"/>
        <v/>
      </c>
    </row>
    <row r="38" spans="2:12" ht="24" customHeight="1" x14ac:dyDescent="0.45">
      <c r="B38" s="15">
        <v>30</v>
      </c>
      <c r="C38" s="36" t="s">
        <v>102</v>
      </c>
      <c r="D38" s="37" t="s">
        <v>76</v>
      </c>
      <c r="E38" s="38" t="s">
        <v>95</v>
      </c>
      <c r="F38" s="34"/>
      <c r="G38" s="34"/>
      <c r="H38" s="34"/>
      <c r="I38" s="15" t="str">
        <f t="shared" si="0"/>
        <v/>
      </c>
      <c r="J38" s="39" t="str">
        <f t="shared" si="1"/>
        <v/>
      </c>
      <c r="K38" t="str">
        <f t="shared" si="2"/>
        <v/>
      </c>
      <c r="L38" t="str">
        <f t="shared" si="3"/>
        <v/>
      </c>
    </row>
    <row r="39" spans="2:12" ht="24" customHeight="1" x14ac:dyDescent="0.45">
      <c r="B39" s="12">
        <v>31</v>
      </c>
      <c r="C39" s="31" t="s">
        <v>103</v>
      </c>
      <c r="D39" s="32" t="s">
        <v>76</v>
      </c>
      <c r="E39" s="33" t="s">
        <v>95</v>
      </c>
      <c r="F39" s="34"/>
      <c r="G39" s="34"/>
      <c r="H39" s="34"/>
      <c r="I39" s="12" t="str">
        <f t="shared" si="0"/>
        <v/>
      </c>
      <c r="J39" s="35" t="str">
        <f t="shared" si="1"/>
        <v/>
      </c>
      <c r="K39" t="str">
        <f t="shared" si="2"/>
        <v/>
      </c>
      <c r="L39" t="str">
        <f t="shared" si="3"/>
        <v/>
      </c>
    </row>
    <row r="40" spans="2:12" ht="24" customHeight="1" x14ac:dyDescent="0.45">
      <c r="B40" s="15">
        <v>32</v>
      </c>
      <c r="C40" s="36" t="s">
        <v>104</v>
      </c>
      <c r="D40" s="37" t="s">
        <v>105</v>
      </c>
      <c r="E40" s="38" t="s">
        <v>106</v>
      </c>
      <c r="F40" s="34"/>
      <c r="G40" s="34"/>
      <c r="H40" s="34"/>
      <c r="I40" s="15" t="str">
        <f t="shared" si="0"/>
        <v/>
      </c>
      <c r="J40" s="39" t="str">
        <f t="shared" si="1"/>
        <v/>
      </c>
      <c r="K40" t="str">
        <f t="shared" si="2"/>
        <v/>
      </c>
      <c r="L40" t="str">
        <f t="shared" si="3"/>
        <v/>
      </c>
    </row>
    <row r="41" spans="2:12" ht="24" customHeight="1" x14ac:dyDescent="0.45">
      <c r="B41" s="12">
        <v>33</v>
      </c>
      <c r="C41" s="31" t="s">
        <v>107</v>
      </c>
      <c r="D41" s="32" t="s">
        <v>105</v>
      </c>
      <c r="E41" s="33" t="s">
        <v>106</v>
      </c>
      <c r="F41" s="34"/>
      <c r="G41" s="34"/>
      <c r="H41" s="34"/>
      <c r="I41" s="12" t="str">
        <f t="shared" ref="I41:I58" si="4">IF(OR($F41="",$G41=""),"",$F41*$G41)</f>
        <v/>
      </c>
      <c r="J41" s="35" t="str">
        <f t="shared" ref="J41:J58" si="5">IF($I41="","",IF($I41&gt;=20,"Develop Now",IF($I41&gt;=12,"Plan It Next","Not This Quarter")))</f>
        <v/>
      </c>
      <c r="K41" t="str">
        <f t="shared" ref="K41:K58" si="6">IF($I41="","",$I41+(1000-ROW())/100000)</f>
        <v/>
      </c>
      <c r="L41" t="str">
        <f t="shared" ref="L41:L58" si="7">IF($H41="","",ROW())</f>
        <v/>
      </c>
    </row>
    <row r="42" spans="2:12" ht="24" customHeight="1" x14ac:dyDescent="0.45">
      <c r="B42" s="15">
        <v>34</v>
      </c>
      <c r="C42" s="36" t="s">
        <v>108</v>
      </c>
      <c r="D42" s="37" t="s">
        <v>105</v>
      </c>
      <c r="E42" s="38" t="s">
        <v>106</v>
      </c>
      <c r="F42" s="34"/>
      <c r="G42" s="34"/>
      <c r="H42" s="34"/>
      <c r="I42" s="15" t="str">
        <f t="shared" si="4"/>
        <v/>
      </c>
      <c r="J42" s="39" t="str">
        <f t="shared" si="5"/>
        <v/>
      </c>
      <c r="K42" t="str">
        <f t="shared" si="6"/>
        <v/>
      </c>
      <c r="L42" t="str">
        <f t="shared" si="7"/>
        <v/>
      </c>
    </row>
    <row r="43" spans="2:12" ht="24" customHeight="1" x14ac:dyDescent="0.45">
      <c r="B43" s="12">
        <v>35</v>
      </c>
      <c r="C43" s="31" t="s">
        <v>109</v>
      </c>
      <c r="D43" s="32" t="s">
        <v>105</v>
      </c>
      <c r="E43" s="33" t="s">
        <v>106</v>
      </c>
      <c r="F43" s="34"/>
      <c r="G43" s="34"/>
      <c r="H43" s="34"/>
      <c r="I43" s="12" t="str">
        <f t="shared" si="4"/>
        <v/>
      </c>
      <c r="J43" s="35" t="str">
        <f t="shared" si="5"/>
        <v/>
      </c>
      <c r="K43" t="str">
        <f t="shared" si="6"/>
        <v/>
      </c>
      <c r="L43" t="str">
        <f t="shared" si="7"/>
        <v/>
      </c>
    </row>
    <row r="44" spans="2:12" ht="24" customHeight="1" x14ac:dyDescent="0.45">
      <c r="B44" s="15">
        <v>36</v>
      </c>
      <c r="C44" s="36" t="s">
        <v>110</v>
      </c>
      <c r="D44" s="37" t="s">
        <v>105</v>
      </c>
      <c r="E44" s="38" t="s">
        <v>106</v>
      </c>
      <c r="F44" s="34"/>
      <c r="G44" s="34"/>
      <c r="H44" s="34"/>
      <c r="I44" s="15" t="str">
        <f t="shared" si="4"/>
        <v/>
      </c>
      <c r="J44" s="39" t="str">
        <f t="shared" si="5"/>
        <v/>
      </c>
      <c r="K44" t="str">
        <f t="shared" si="6"/>
        <v/>
      </c>
      <c r="L44" t="str">
        <f t="shared" si="7"/>
        <v/>
      </c>
    </row>
    <row r="45" spans="2:12" ht="24" customHeight="1" x14ac:dyDescent="0.45">
      <c r="B45" s="12">
        <v>37</v>
      </c>
      <c r="C45" s="31" t="s">
        <v>111</v>
      </c>
      <c r="D45" s="32" t="s">
        <v>105</v>
      </c>
      <c r="E45" s="33" t="s">
        <v>112</v>
      </c>
      <c r="F45" s="34"/>
      <c r="G45" s="34"/>
      <c r="H45" s="34"/>
      <c r="I45" s="12" t="str">
        <f t="shared" si="4"/>
        <v/>
      </c>
      <c r="J45" s="35" t="str">
        <f t="shared" si="5"/>
        <v/>
      </c>
      <c r="K45" t="str">
        <f t="shared" si="6"/>
        <v/>
      </c>
      <c r="L45" t="str">
        <f t="shared" si="7"/>
        <v/>
      </c>
    </row>
    <row r="46" spans="2:12" ht="24" customHeight="1" x14ac:dyDescent="0.45">
      <c r="B46" s="15">
        <v>38</v>
      </c>
      <c r="C46" s="36" t="s">
        <v>113</v>
      </c>
      <c r="D46" s="37" t="s">
        <v>105</v>
      </c>
      <c r="E46" s="38" t="s">
        <v>112</v>
      </c>
      <c r="F46" s="34"/>
      <c r="G46" s="34"/>
      <c r="H46" s="34"/>
      <c r="I46" s="15" t="str">
        <f t="shared" si="4"/>
        <v/>
      </c>
      <c r="J46" s="39" t="str">
        <f t="shared" si="5"/>
        <v/>
      </c>
      <c r="K46" t="str">
        <f t="shared" si="6"/>
        <v/>
      </c>
      <c r="L46" t="str">
        <f t="shared" si="7"/>
        <v/>
      </c>
    </row>
    <row r="47" spans="2:12" ht="24" customHeight="1" x14ac:dyDescent="0.45">
      <c r="B47" s="12">
        <v>39</v>
      </c>
      <c r="C47" s="31" t="s">
        <v>114</v>
      </c>
      <c r="D47" s="32" t="s">
        <v>105</v>
      </c>
      <c r="E47" s="33" t="s">
        <v>112</v>
      </c>
      <c r="F47" s="34"/>
      <c r="G47" s="34"/>
      <c r="H47" s="34"/>
      <c r="I47" s="12" t="str">
        <f t="shared" si="4"/>
        <v/>
      </c>
      <c r="J47" s="35" t="str">
        <f t="shared" si="5"/>
        <v/>
      </c>
      <c r="K47" t="str">
        <f t="shared" si="6"/>
        <v/>
      </c>
      <c r="L47" t="str">
        <f t="shared" si="7"/>
        <v/>
      </c>
    </row>
    <row r="48" spans="2:12" ht="24" customHeight="1" x14ac:dyDescent="0.45">
      <c r="B48" s="15">
        <v>40</v>
      </c>
      <c r="C48" s="36" t="s">
        <v>115</v>
      </c>
      <c r="D48" s="37" t="s">
        <v>105</v>
      </c>
      <c r="E48" s="38" t="s">
        <v>112</v>
      </c>
      <c r="F48" s="34"/>
      <c r="G48" s="34"/>
      <c r="H48" s="34"/>
      <c r="I48" s="15" t="str">
        <f t="shared" si="4"/>
        <v/>
      </c>
      <c r="J48" s="39" t="str">
        <f t="shared" si="5"/>
        <v/>
      </c>
      <c r="K48" t="str">
        <f t="shared" si="6"/>
        <v/>
      </c>
      <c r="L48" t="str">
        <f t="shared" si="7"/>
        <v/>
      </c>
    </row>
    <row r="49" spans="2:12" ht="24" customHeight="1" x14ac:dyDescent="0.45">
      <c r="B49" s="12">
        <v>41</v>
      </c>
      <c r="C49" s="31" t="s">
        <v>116</v>
      </c>
      <c r="D49" s="32" t="s">
        <v>105</v>
      </c>
      <c r="E49" s="33" t="s">
        <v>117</v>
      </c>
      <c r="F49" s="34"/>
      <c r="G49" s="34"/>
      <c r="H49" s="34"/>
      <c r="I49" s="12" t="str">
        <f t="shared" si="4"/>
        <v/>
      </c>
      <c r="J49" s="35" t="str">
        <f t="shared" si="5"/>
        <v/>
      </c>
      <c r="K49" t="str">
        <f t="shared" si="6"/>
        <v/>
      </c>
      <c r="L49" t="str">
        <f t="shared" si="7"/>
        <v/>
      </c>
    </row>
    <row r="50" spans="2:12" ht="24" customHeight="1" x14ac:dyDescent="0.45">
      <c r="B50" s="15">
        <v>42</v>
      </c>
      <c r="C50" s="36" t="s">
        <v>118</v>
      </c>
      <c r="D50" s="37" t="s">
        <v>105</v>
      </c>
      <c r="E50" s="38" t="s">
        <v>117</v>
      </c>
      <c r="F50" s="34"/>
      <c r="G50" s="34"/>
      <c r="H50" s="34"/>
      <c r="I50" s="15" t="str">
        <f t="shared" si="4"/>
        <v/>
      </c>
      <c r="J50" s="39" t="str">
        <f t="shared" si="5"/>
        <v/>
      </c>
      <c r="K50" t="str">
        <f t="shared" si="6"/>
        <v/>
      </c>
      <c r="L50" t="str">
        <f t="shared" si="7"/>
        <v/>
      </c>
    </row>
    <row r="51" spans="2:12" ht="24" customHeight="1" x14ac:dyDescent="0.45">
      <c r="B51" s="12">
        <v>43</v>
      </c>
      <c r="C51" s="31" t="s">
        <v>119</v>
      </c>
      <c r="D51" s="32" t="s">
        <v>105</v>
      </c>
      <c r="E51" s="33" t="s">
        <v>117</v>
      </c>
      <c r="F51" s="34"/>
      <c r="G51" s="34"/>
      <c r="H51" s="34"/>
      <c r="I51" s="12" t="str">
        <f t="shared" si="4"/>
        <v/>
      </c>
      <c r="J51" s="35" t="str">
        <f t="shared" si="5"/>
        <v/>
      </c>
      <c r="K51" t="str">
        <f t="shared" si="6"/>
        <v/>
      </c>
      <c r="L51" t="str">
        <f t="shared" si="7"/>
        <v/>
      </c>
    </row>
    <row r="52" spans="2:12" ht="24" customHeight="1" x14ac:dyDescent="0.45">
      <c r="B52" s="15">
        <v>44</v>
      </c>
      <c r="C52" s="36" t="s">
        <v>120</v>
      </c>
      <c r="D52" s="37" t="s">
        <v>105</v>
      </c>
      <c r="E52" s="38" t="s">
        <v>117</v>
      </c>
      <c r="F52" s="34"/>
      <c r="G52" s="34"/>
      <c r="H52" s="34"/>
      <c r="I52" s="15" t="str">
        <f t="shared" si="4"/>
        <v/>
      </c>
      <c r="J52" s="39" t="str">
        <f t="shared" si="5"/>
        <v/>
      </c>
      <c r="K52" t="str">
        <f t="shared" si="6"/>
        <v/>
      </c>
      <c r="L52" t="str">
        <f t="shared" si="7"/>
        <v/>
      </c>
    </row>
    <row r="53" spans="2:12" ht="24" customHeight="1" x14ac:dyDescent="0.45">
      <c r="B53" s="12">
        <v>45</v>
      </c>
      <c r="C53" s="31" t="s">
        <v>121</v>
      </c>
      <c r="D53" s="32" t="s">
        <v>105</v>
      </c>
      <c r="E53" s="33" t="s">
        <v>117</v>
      </c>
      <c r="F53" s="34"/>
      <c r="G53" s="34"/>
      <c r="H53" s="34"/>
      <c r="I53" s="12" t="str">
        <f t="shared" si="4"/>
        <v/>
      </c>
      <c r="J53" s="35" t="str">
        <f t="shared" si="5"/>
        <v/>
      </c>
      <c r="K53" t="str">
        <f t="shared" si="6"/>
        <v/>
      </c>
      <c r="L53" t="str">
        <f t="shared" si="7"/>
        <v/>
      </c>
    </row>
    <row r="54" spans="2:12" ht="24" customHeight="1" x14ac:dyDescent="0.45">
      <c r="B54" s="15">
        <v>46</v>
      </c>
      <c r="C54" s="36" t="s">
        <v>122</v>
      </c>
      <c r="D54" s="37" t="s">
        <v>105</v>
      </c>
      <c r="E54" s="38" t="s">
        <v>117</v>
      </c>
      <c r="F54" s="34"/>
      <c r="G54" s="34"/>
      <c r="H54" s="34"/>
      <c r="I54" s="15" t="str">
        <f t="shared" si="4"/>
        <v/>
      </c>
      <c r="J54" s="39" t="str">
        <f t="shared" si="5"/>
        <v/>
      </c>
      <c r="K54" t="str">
        <f t="shared" si="6"/>
        <v/>
      </c>
      <c r="L54" t="str">
        <f t="shared" si="7"/>
        <v/>
      </c>
    </row>
    <row r="55" spans="2:12" ht="24" customHeight="1" x14ac:dyDescent="0.45">
      <c r="B55" s="12">
        <v>47</v>
      </c>
      <c r="C55" s="31" t="s">
        <v>123</v>
      </c>
      <c r="D55" s="32" t="s">
        <v>105</v>
      </c>
      <c r="E55" s="33" t="s">
        <v>117</v>
      </c>
      <c r="F55" s="34"/>
      <c r="G55" s="34"/>
      <c r="H55" s="34"/>
      <c r="I55" s="12" t="str">
        <f t="shared" si="4"/>
        <v/>
      </c>
      <c r="J55" s="35" t="str">
        <f t="shared" si="5"/>
        <v/>
      </c>
      <c r="K55" t="str">
        <f t="shared" si="6"/>
        <v/>
      </c>
      <c r="L55" t="str">
        <f t="shared" si="7"/>
        <v/>
      </c>
    </row>
    <row r="56" spans="2:12" ht="24" customHeight="1" x14ac:dyDescent="0.45">
      <c r="B56" s="15">
        <v>48</v>
      </c>
      <c r="C56" s="40"/>
      <c r="D56" s="40"/>
      <c r="E56" s="40"/>
      <c r="F56" s="34"/>
      <c r="G56" s="34"/>
      <c r="H56" s="34"/>
      <c r="I56" s="15" t="str">
        <f t="shared" si="4"/>
        <v/>
      </c>
      <c r="J56" s="39" t="str">
        <f t="shared" si="5"/>
        <v/>
      </c>
      <c r="K56" t="str">
        <f t="shared" si="6"/>
        <v/>
      </c>
      <c r="L56" t="str">
        <f t="shared" si="7"/>
        <v/>
      </c>
    </row>
    <row r="57" spans="2:12" ht="24" customHeight="1" x14ac:dyDescent="0.45">
      <c r="B57" s="12">
        <v>49</v>
      </c>
      <c r="C57" s="40"/>
      <c r="D57" s="40"/>
      <c r="E57" s="40"/>
      <c r="F57" s="34"/>
      <c r="G57" s="34"/>
      <c r="H57" s="34"/>
      <c r="I57" s="12" t="str">
        <f t="shared" si="4"/>
        <v/>
      </c>
      <c r="J57" s="35" t="str">
        <f t="shared" si="5"/>
        <v/>
      </c>
      <c r="K57" t="str">
        <f t="shared" si="6"/>
        <v/>
      </c>
      <c r="L57" t="str">
        <f t="shared" si="7"/>
        <v/>
      </c>
    </row>
    <row r="58" spans="2:12" ht="24" customHeight="1" x14ac:dyDescent="0.45">
      <c r="B58" s="15">
        <v>50</v>
      </c>
      <c r="C58" s="40"/>
      <c r="D58" s="40"/>
      <c r="E58" s="40"/>
      <c r="F58" s="34"/>
      <c r="G58" s="34"/>
      <c r="H58" s="34"/>
      <c r="I58" s="15" t="str">
        <f t="shared" si="4"/>
        <v/>
      </c>
      <c r="J58" s="39" t="str">
        <f t="shared" si="5"/>
        <v/>
      </c>
      <c r="K58" t="str">
        <f t="shared" si="6"/>
        <v/>
      </c>
      <c r="L58" t="str">
        <f t="shared" si="7"/>
        <v/>
      </c>
    </row>
    <row r="60" spans="2:12" ht="15" customHeight="1" x14ac:dyDescent="0.45">
      <c r="B60" s="2" t="s">
        <v>124</v>
      </c>
      <c r="C60" s="2"/>
      <c r="D60" s="2"/>
      <c r="E60" s="2"/>
      <c r="F60" s="2"/>
      <c r="G60" s="2"/>
      <c r="H60" s="2"/>
      <c r="I60" s="2"/>
      <c r="J60" s="2"/>
    </row>
  </sheetData>
  <sheetProtection sheet="1" selectLockedCells="1"/>
  <mergeCells count="5">
    <mergeCell ref="B1:J1"/>
    <mergeCell ref="B3:J3"/>
    <mergeCell ref="B5:J5"/>
    <mergeCell ref="B7:J7"/>
    <mergeCell ref="B60:J60"/>
  </mergeCells>
  <conditionalFormatting sqref="B9:E58">
    <cfRule type="expression" dxfId="7" priority="5">
      <formula>$H9="Yes"</formula>
    </cfRule>
  </conditionalFormatting>
  <conditionalFormatting sqref="I9:J58">
    <cfRule type="cellIs" dxfId="6" priority="2" operator="greaterThanOrEqual">
      <formula>20</formula>
    </cfRule>
    <cfRule type="cellIs" dxfId="5" priority="3" operator="between">
      <formula>12</formula>
      <formula>19</formula>
    </cfRule>
    <cfRule type="cellIs" dxfId="4" priority="4" operator="between">
      <formula>1</formula>
      <formula>11</formula>
    </cfRule>
  </conditionalFormatting>
  <dataValidations count="3">
    <dataValidation type="list" allowBlank="1" sqref="F9:G58" xr:uid="{00000000-0002-0000-0100-000000000000}">
      <formula1>"1,2,3,4,5"</formula1>
      <formula2>0</formula2>
    </dataValidation>
    <dataValidation type="list" allowBlank="1" sqref="H9:H58" xr:uid="{00000000-0002-0000-0100-000001000000}">
      <formula1>"Yes"</formula1>
      <formula2>0</formula2>
    </dataValidation>
    <dataValidation allowBlank="1" showInputMessage="1" prompt="Type your own task here" sqref="C56:C58" xr:uid="{00000000-0002-0000-0100-000004000000}">
      <formula1>0</formula1>
      <formula2>0</formula2>
    </dataValidation>
  </dataValidations>
  <pageMargins left="0.25" right="0.25" top="0.5" bottom="0.5" header="0.511811023622047" footer="0.511811023622047"/>
  <pageSetup paperSize="9" scale="57" fitToHeight="0"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error="Pick a phase from the list." prompt="Choose from the drop-down list" xr:uid="{00000000-0002-0000-0100-000002000000}">
          <x14:formula1>
            <xm:f>Config!$J$2:$J$4</xm:f>
          </x14:formula1>
          <x14:formula2>
            <xm:f>0</xm:f>
          </x14:formula2>
          <xm:sqref>D56:D58</xm:sqref>
        </x14:dataValidation>
        <x14:dataValidation type="list" allowBlank="1" showInputMessage="1" showErrorMessage="1" error="Pick a category from the list." prompt="Choose from the drop-down list" xr:uid="{00000000-0002-0000-0100-000003000000}">
          <x14:formula1>
            <xm:f>Config!$L$2:$L$8</xm:f>
          </x14:formula1>
          <x14:formula2>
            <xm:f>0</xm:f>
          </x14:formula2>
          <xm:sqref>E56:E58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43"/>
  <sheetViews>
    <sheetView showGridLines="0" zoomScaleNormal="100" workbookViewId="0">
      <selection activeCell="G40" sqref="G40"/>
    </sheetView>
  </sheetViews>
  <sheetFormatPr defaultColWidth="8.6640625" defaultRowHeight="14.25" x14ac:dyDescent="0.45"/>
  <cols>
    <col min="1" max="1" width="2" customWidth="1"/>
    <col min="2" max="2" width="30" customWidth="1"/>
    <col min="3" max="3" width="52" customWidth="1"/>
    <col min="4" max="4" width="9" customWidth="1"/>
    <col min="5" max="5" width="16" customWidth="1"/>
    <col min="6" max="6" width="27" customWidth="1"/>
    <col min="7" max="7" width="22" customWidth="1"/>
  </cols>
  <sheetData>
    <row r="1" spans="2:7" ht="39.75" customHeight="1" x14ac:dyDescent="0.45">
      <c r="B1" s="11" t="s">
        <v>125</v>
      </c>
      <c r="C1" s="11"/>
      <c r="D1" s="11"/>
      <c r="E1" s="11"/>
      <c r="F1" s="11"/>
      <c r="G1" s="11"/>
    </row>
    <row r="2" spans="2:7" ht="4.5" customHeight="1" x14ac:dyDescent="0.45"/>
    <row r="3" spans="2:7" ht="19.5" customHeight="1" x14ac:dyDescent="0.45">
      <c r="B3" s="10" t="str">
        <f>IF(COUNTIFS(Assessment!$F$9:$F$58,"&gt;0",Assessment!$G$9:$G$58,"&gt;0")=0,"Nothing rated yet. Open the Assessment tab and start with row 1.","You've rated "&amp;COUNTIFS(Assessment!$F$9:$F$58,"&gt;0",Assessment!$G$9:$G$58,"&gt;0")&amp;" tasks."&amp;IF(COUNTIFS(Assessment!$F$9:$F$58,"&gt;0",Assessment!$G$9:$G$58,"&gt;0")&lt;47," Keep going; the read sharpens once all 47 are in.",""))</f>
        <v>Nothing rated yet. Open the Assessment tab and start with row 1.</v>
      </c>
      <c r="C3" s="10"/>
      <c r="D3" s="10"/>
      <c r="E3" s="10"/>
      <c r="F3" s="10"/>
      <c r="G3" s="10"/>
    </row>
    <row r="4" spans="2:7" ht="4.5" customHeight="1" x14ac:dyDescent="0.45"/>
    <row r="5" spans="2:7" ht="21.75" customHeight="1" x14ac:dyDescent="0.45">
      <c r="B5" s="9" t="s">
        <v>126</v>
      </c>
      <c r="C5" s="9"/>
      <c r="D5" s="9"/>
      <c r="E5" s="9"/>
      <c r="F5" s="9"/>
      <c r="G5" s="9"/>
    </row>
    <row r="7" spans="2:7" ht="25.5" customHeight="1" x14ac:dyDescent="0.45">
      <c r="B7" s="41" t="s">
        <v>127</v>
      </c>
      <c r="C7" s="1" t="str">
        <f>IF(SUM($D$22:$D$24)=0,"Complete the Assessment tab",INDEX($B$22:$B$24,MATCH(MAX($D$22:$D$24),$D$22:$D$24,0)))</f>
        <v>Complete the Assessment tab</v>
      </c>
      <c r="D7" s="1"/>
      <c r="E7" s="1"/>
      <c r="F7" s="1"/>
      <c r="G7" s="1"/>
    </row>
    <row r="8" spans="2:7" ht="25.5" customHeight="1" x14ac:dyDescent="0.45">
      <c r="B8" s="41" t="s">
        <v>128</v>
      </c>
      <c r="C8" s="1" t="str">
        <f>IF(SUM($D$28:$D$34)=0,"",IF(MAX($D$28:$D$34)&gt;=3,INDEX($B$28:$B$34,MATCH(MAX($D$28:$D$34),$D$28:$D$34,0)),"No single theme. Take your top two by score and don't worry about the pattern."))</f>
        <v/>
      </c>
      <c r="D8" s="1"/>
      <c r="E8" s="1"/>
      <c r="F8" s="1"/>
      <c r="G8" s="1"/>
    </row>
    <row r="9" spans="2:7" ht="4.5" customHeight="1" x14ac:dyDescent="0.45"/>
    <row r="10" spans="2:7" ht="19.5" customHeight="1" x14ac:dyDescent="0.45">
      <c r="B10" s="10" t="str">
        <f>IF(SUM($D$22:$D$24)=0,"Rate the tasks and this page fills in by itself.","Your priorities cluster in "&amp;$C$7&amp;". That is the part of the library to open next: "&amp;$C$7&amp;" Tools.")</f>
        <v>Rate the tasks and this page fills in by itself.</v>
      </c>
      <c r="C10" s="10"/>
      <c r="D10" s="10"/>
      <c r="E10" s="10"/>
      <c r="F10" s="10"/>
      <c r="G10" s="10"/>
    </row>
    <row r="11" spans="2:7" ht="4.5" customHeight="1" x14ac:dyDescent="0.45"/>
    <row r="12" spans="2:7" ht="21.75" customHeight="1" x14ac:dyDescent="0.45">
      <c r="B12" s="9" t="s">
        <v>129</v>
      </c>
      <c r="C12" s="9"/>
      <c r="D12" s="9"/>
      <c r="E12" s="9"/>
      <c r="F12" s="9"/>
      <c r="G12" s="9"/>
    </row>
    <row r="13" spans="2:7" ht="21.75" customHeight="1" x14ac:dyDescent="0.45">
      <c r="B13" s="28" t="s">
        <v>130</v>
      </c>
      <c r="C13" s="29" t="s">
        <v>131</v>
      </c>
      <c r="D13" s="28" t="s">
        <v>132</v>
      </c>
      <c r="E13" s="29" t="s">
        <v>60</v>
      </c>
      <c r="F13" s="29" t="s">
        <v>61</v>
      </c>
      <c r="G13" s="28" t="s">
        <v>66</v>
      </c>
    </row>
    <row r="14" spans="2:7" ht="24" customHeight="1" x14ac:dyDescent="0.45">
      <c r="B14" s="12">
        <v>1</v>
      </c>
      <c r="C14" s="31" t="str">
        <f>IFERROR(INDEX(Assessment!$C$9:$C$58,MATCH(LARGE(Assessment!$K$9:$K$58,1),Assessment!$K$9:$K$58,0)),"")</f>
        <v/>
      </c>
      <c r="D14" s="12" t="str">
        <f>IFERROR(INDEX(Assessment!$I$9:$I$58,MATCH(LARGE(Assessment!$K$9:$K$58,1),Assessment!$K$9:$K$58,0)),"")</f>
        <v/>
      </c>
      <c r="E14" s="32" t="str">
        <f>IFERROR(INDEX(Assessment!$D$9:$D$58,MATCH(LARGE(Assessment!$K$9:$K$58,1),Assessment!$K$9:$K$58,0)),"")</f>
        <v/>
      </c>
      <c r="F14" s="33" t="str">
        <f>IFERROR(INDEX(Assessment!$E$9:$E$58,MATCH(LARGE(Assessment!$K$9:$K$58,1),Assessment!$K$9:$K$58,0)),"")</f>
        <v/>
      </c>
      <c r="G14" s="12" t="str">
        <f>IFERROR(INDEX(Assessment!$J$9:$J$58,MATCH(LARGE(Assessment!$K$9:$K$58,1),Assessment!$K$9:$K$58,0)),"")</f>
        <v/>
      </c>
    </row>
    <row r="15" spans="2:7" ht="24" customHeight="1" x14ac:dyDescent="0.45">
      <c r="B15" s="15">
        <v>2</v>
      </c>
      <c r="C15" s="36" t="str">
        <f>IFERROR(INDEX(Assessment!$C$9:$C$58,MATCH(LARGE(Assessment!$K$9:$K$58,2),Assessment!$K$9:$K$58,0)),"")</f>
        <v/>
      </c>
      <c r="D15" s="15" t="str">
        <f>IFERROR(INDEX(Assessment!$I$9:$I$58,MATCH(LARGE(Assessment!$K$9:$K$58,2),Assessment!$K$9:$K$58,0)),"")</f>
        <v/>
      </c>
      <c r="E15" s="37" t="str">
        <f>IFERROR(INDEX(Assessment!$D$9:$D$58,MATCH(LARGE(Assessment!$K$9:$K$58,2),Assessment!$K$9:$K$58,0)),"")</f>
        <v/>
      </c>
      <c r="F15" s="38" t="str">
        <f>IFERROR(INDEX(Assessment!$E$9:$E$58,MATCH(LARGE(Assessment!$K$9:$K$58,2),Assessment!$K$9:$K$58,0)),"")</f>
        <v/>
      </c>
      <c r="G15" s="15" t="str">
        <f>IFERROR(INDEX(Assessment!$J$9:$J$58,MATCH(LARGE(Assessment!$K$9:$K$58,2),Assessment!$K$9:$K$58,0)),"")</f>
        <v/>
      </c>
    </row>
    <row r="16" spans="2:7" ht="24" customHeight="1" x14ac:dyDescent="0.45">
      <c r="B16" s="12">
        <v>3</v>
      </c>
      <c r="C16" s="31" t="str">
        <f>IFERROR(INDEX(Assessment!$C$9:$C$58,MATCH(LARGE(Assessment!$K$9:$K$58,3),Assessment!$K$9:$K$58,0)),"")</f>
        <v/>
      </c>
      <c r="D16" s="12" t="str">
        <f>IFERROR(INDEX(Assessment!$I$9:$I$58,MATCH(LARGE(Assessment!$K$9:$K$58,3),Assessment!$K$9:$K$58,0)),"")</f>
        <v/>
      </c>
      <c r="E16" s="32" t="str">
        <f>IFERROR(INDEX(Assessment!$D$9:$D$58,MATCH(LARGE(Assessment!$K$9:$K$58,3),Assessment!$K$9:$K$58,0)),"")</f>
        <v/>
      </c>
      <c r="F16" s="33" t="str">
        <f>IFERROR(INDEX(Assessment!$E$9:$E$58,MATCH(LARGE(Assessment!$K$9:$K$58,3),Assessment!$K$9:$K$58,0)),"")</f>
        <v/>
      </c>
      <c r="G16" s="12" t="str">
        <f>IFERROR(INDEX(Assessment!$J$9:$J$58,MATCH(LARGE(Assessment!$K$9:$K$58,3),Assessment!$K$9:$K$58,0)),"")</f>
        <v/>
      </c>
    </row>
    <row r="17" spans="2:7" ht="24" customHeight="1" x14ac:dyDescent="0.45">
      <c r="B17" s="15">
        <v>4</v>
      </c>
      <c r="C17" s="36" t="str">
        <f>IFERROR(INDEX(Assessment!$C$9:$C$58,MATCH(LARGE(Assessment!$K$9:$K$58,4),Assessment!$K$9:$K$58,0)),"")</f>
        <v/>
      </c>
      <c r="D17" s="15" t="str">
        <f>IFERROR(INDEX(Assessment!$I$9:$I$58,MATCH(LARGE(Assessment!$K$9:$K$58,4),Assessment!$K$9:$K$58,0)),"")</f>
        <v/>
      </c>
      <c r="E17" s="37" t="str">
        <f>IFERROR(INDEX(Assessment!$D$9:$D$58,MATCH(LARGE(Assessment!$K$9:$K$58,4),Assessment!$K$9:$K$58,0)),"")</f>
        <v/>
      </c>
      <c r="F17" s="38" t="str">
        <f>IFERROR(INDEX(Assessment!$E$9:$E$58,MATCH(LARGE(Assessment!$K$9:$K$58,4),Assessment!$K$9:$K$58,0)),"")</f>
        <v/>
      </c>
      <c r="G17" s="15" t="str">
        <f>IFERROR(INDEX(Assessment!$J$9:$J$58,MATCH(LARGE(Assessment!$K$9:$K$58,4),Assessment!$K$9:$K$58,0)),"")</f>
        <v/>
      </c>
    </row>
    <row r="18" spans="2:7" ht="24" customHeight="1" x14ac:dyDescent="0.45">
      <c r="B18" s="12">
        <v>5</v>
      </c>
      <c r="C18" s="31" t="str">
        <f>IFERROR(INDEX(Assessment!$C$9:$C$58,MATCH(LARGE(Assessment!$K$9:$K$58,5),Assessment!$K$9:$K$58,0)),"")</f>
        <v/>
      </c>
      <c r="D18" s="12" t="str">
        <f>IFERROR(INDEX(Assessment!$I$9:$I$58,MATCH(LARGE(Assessment!$K$9:$K$58,5),Assessment!$K$9:$K$58,0)),"")</f>
        <v/>
      </c>
      <c r="E18" s="32" t="str">
        <f>IFERROR(INDEX(Assessment!$D$9:$D$58,MATCH(LARGE(Assessment!$K$9:$K$58,5),Assessment!$K$9:$K$58,0)),"")</f>
        <v/>
      </c>
      <c r="F18" s="33" t="str">
        <f>IFERROR(INDEX(Assessment!$E$9:$E$58,MATCH(LARGE(Assessment!$K$9:$K$58,5),Assessment!$K$9:$K$58,0)),"")</f>
        <v/>
      </c>
      <c r="G18" s="12" t="str">
        <f>IFERROR(INDEX(Assessment!$J$9:$J$58,MATCH(LARGE(Assessment!$K$9:$K$58,5),Assessment!$K$9:$K$58,0)),"")</f>
        <v/>
      </c>
    </row>
    <row r="19" spans="2:7" ht="9.75" customHeight="1" x14ac:dyDescent="0.45"/>
    <row r="20" spans="2:7" ht="21.75" customHeight="1" x14ac:dyDescent="0.45">
      <c r="B20" s="9" t="s">
        <v>133</v>
      </c>
      <c r="C20" s="9"/>
      <c r="D20" s="9"/>
      <c r="E20" s="9"/>
      <c r="F20" s="9"/>
      <c r="G20" s="9"/>
    </row>
    <row r="21" spans="2:7" ht="21.75" customHeight="1" x14ac:dyDescent="0.45">
      <c r="B21" s="29" t="s">
        <v>60</v>
      </c>
      <c r="C21" s="29" t="s">
        <v>134</v>
      </c>
      <c r="D21" s="28" t="s">
        <v>135</v>
      </c>
      <c r="E21" s="28" t="s">
        <v>136</v>
      </c>
      <c r="F21" s="28" t="s">
        <v>137</v>
      </c>
      <c r="G21" s="28" t="s">
        <v>138</v>
      </c>
    </row>
    <row r="22" spans="2:7" ht="21.75" customHeight="1" x14ac:dyDescent="0.45">
      <c r="B22" s="13" t="s">
        <v>68</v>
      </c>
      <c r="C22" s="42" t="str">
        <f>IF($D22=0,"",REPT("|",$D22))</f>
        <v/>
      </c>
      <c r="D22" s="12">
        <f>COUNTIF($E$14:$E$18,$B22)</f>
        <v>0</v>
      </c>
      <c r="E22" s="12">
        <f>COUNTIFS(Assessment!$D$9:$D$58,$B22,Assessment!$J$9:$J$58,"Develop Now")</f>
        <v>0</v>
      </c>
      <c r="F22" s="12">
        <f>COUNTIFS(Assessment!$D$9:$D$58,$B22,Assessment!$J$9:$J$58,"Plan It Next")</f>
        <v>0</v>
      </c>
      <c r="G22" s="12">
        <f>COUNTIF(Assessment!$D$9:$D$58,$B22)</f>
        <v>6</v>
      </c>
    </row>
    <row r="23" spans="2:7" ht="21.75" customHeight="1" x14ac:dyDescent="0.45">
      <c r="B23" s="16" t="s">
        <v>76</v>
      </c>
      <c r="C23" s="43" t="str">
        <f>IF($D23=0,"",REPT("|",$D23))</f>
        <v/>
      </c>
      <c r="D23" s="15">
        <f>COUNTIF($E$14:$E$18,$B23)</f>
        <v>0</v>
      </c>
      <c r="E23" s="15">
        <f>COUNTIFS(Assessment!$D$9:$D$58,$B23,Assessment!$J$9:$J$58,"Develop Now")</f>
        <v>0</v>
      </c>
      <c r="F23" s="15">
        <f>COUNTIFS(Assessment!$D$9:$D$58,$B23,Assessment!$J$9:$J$58,"Plan It Next")</f>
        <v>0</v>
      </c>
      <c r="G23" s="15">
        <f>COUNTIF(Assessment!$D$9:$D$58,$B23)</f>
        <v>25</v>
      </c>
    </row>
    <row r="24" spans="2:7" ht="21.75" customHeight="1" x14ac:dyDescent="0.45">
      <c r="B24" s="13" t="s">
        <v>105</v>
      </c>
      <c r="C24" s="42" t="str">
        <f>IF($D24=0,"",REPT("|",$D24))</f>
        <v/>
      </c>
      <c r="D24" s="12">
        <f>COUNTIF($E$14:$E$18,$B24)</f>
        <v>0</v>
      </c>
      <c r="E24" s="12">
        <f>COUNTIFS(Assessment!$D$9:$D$58,$B24,Assessment!$J$9:$J$58,"Develop Now")</f>
        <v>0</v>
      </c>
      <c r="F24" s="12">
        <f>COUNTIFS(Assessment!$D$9:$D$58,$B24,Assessment!$J$9:$J$58,"Plan It Next")</f>
        <v>0</v>
      </c>
      <c r="G24" s="12">
        <f>COUNTIF(Assessment!$D$9:$D$58,$B24)</f>
        <v>16</v>
      </c>
    </row>
    <row r="25" spans="2:7" ht="9.75" customHeight="1" x14ac:dyDescent="0.45"/>
    <row r="26" spans="2:7" ht="21.75" customHeight="1" x14ac:dyDescent="0.45">
      <c r="B26" s="9" t="s">
        <v>139</v>
      </c>
      <c r="C26" s="9"/>
      <c r="D26" s="9"/>
      <c r="E26" s="9"/>
      <c r="F26" s="9"/>
      <c r="G26" s="9"/>
    </row>
    <row r="27" spans="2:7" ht="21.75" customHeight="1" x14ac:dyDescent="0.45">
      <c r="B27" s="29" t="s">
        <v>61</v>
      </c>
      <c r="C27" s="29" t="s">
        <v>134</v>
      </c>
      <c r="D27" s="28" t="s">
        <v>135</v>
      </c>
      <c r="E27" s="28" t="s">
        <v>136</v>
      </c>
      <c r="F27" s="28" t="s">
        <v>137</v>
      </c>
      <c r="G27" s="28" t="s">
        <v>138</v>
      </c>
    </row>
    <row r="28" spans="2:7" ht="21.75" customHeight="1" x14ac:dyDescent="0.45">
      <c r="B28" s="32" t="s">
        <v>69</v>
      </c>
      <c r="C28" s="42" t="str">
        <f t="shared" ref="C28:C34" si="0">IF($D28=0,"",REPT("|",$D28))</f>
        <v/>
      </c>
      <c r="D28" s="12">
        <f t="shared" ref="D28:D34" si="1">COUNTIF($F$14:$F$18,$B28)</f>
        <v>0</v>
      </c>
      <c r="E28" s="12">
        <f>COUNTIFS(Assessment!$E$9:$E$58,$B28,Assessment!$J$9:$J$58,"Develop Now")</f>
        <v>0</v>
      </c>
      <c r="F28" s="12">
        <f>COUNTIFS(Assessment!$E$9:$E$58,$B28,Assessment!$J$9:$J$58,"Plan It Next")</f>
        <v>0</v>
      </c>
      <c r="G28" s="12">
        <f>COUNTIF(Assessment!$E$9:$E$58,$B28)</f>
        <v>6</v>
      </c>
    </row>
    <row r="29" spans="2:7" ht="21.75" customHeight="1" x14ac:dyDescent="0.45">
      <c r="B29" s="37" t="s">
        <v>77</v>
      </c>
      <c r="C29" s="43" t="str">
        <f t="shared" si="0"/>
        <v/>
      </c>
      <c r="D29" s="15">
        <f t="shared" si="1"/>
        <v>0</v>
      </c>
      <c r="E29" s="15">
        <f>COUNTIFS(Assessment!$E$9:$E$58,$B29,Assessment!$J$9:$J$58,"Develop Now")</f>
        <v>0</v>
      </c>
      <c r="F29" s="15">
        <f>COUNTIFS(Assessment!$E$9:$E$58,$B29,Assessment!$J$9:$J$58,"Plan It Next")</f>
        <v>0</v>
      </c>
      <c r="G29" s="15">
        <f>COUNTIF(Assessment!$E$9:$E$58,$B29)</f>
        <v>6</v>
      </c>
    </row>
    <row r="30" spans="2:7" ht="21.75" customHeight="1" x14ac:dyDescent="0.45">
      <c r="B30" s="32" t="s">
        <v>84</v>
      </c>
      <c r="C30" s="42" t="str">
        <f t="shared" si="0"/>
        <v/>
      </c>
      <c r="D30" s="12">
        <f t="shared" si="1"/>
        <v>0</v>
      </c>
      <c r="E30" s="12">
        <f>COUNTIFS(Assessment!$E$9:$E$58,$B30,Assessment!$J$9:$J$58,"Develop Now")</f>
        <v>0</v>
      </c>
      <c r="F30" s="12">
        <f>COUNTIFS(Assessment!$E$9:$E$58,$B30,Assessment!$J$9:$J$58,"Plan It Next")</f>
        <v>0</v>
      </c>
      <c r="G30" s="12">
        <f>COUNTIF(Assessment!$E$9:$E$58,$B30)</f>
        <v>10</v>
      </c>
    </row>
    <row r="31" spans="2:7" ht="21.75" customHeight="1" x14ac:dyDescent="0.45">
      <c r="B31" s="37" t="s">
        <v>95</v>
      </c>
      <c r="C31" s="43" t="str">
        <f t="shared" si="0"/>
        <v/>
      </c>
      <c r="D31" s="15">
        <f t="shared" si="1"/>
        <v>0</v>
      </c>
      <c r="E31" s="15">
        <f>COUNTIFS(Assessment!$E$9:$E$58,$B31,Assessment!$J$9:$J$58,"Develop Now")</f>
        <v>0</v>
      </c>
      <c r="F31" s="15">
        <f>COUNTIFS(Assessment!$E$9:$E$58,$B31,Assessment!$J$9:$J$58,"Plan It Next")</f>
        <v>0</v>
      </c>
      <c r="G31" s="15">
        <f>COUNTIF(Assessment!$E$9:$E$58,$B31)</f>
        <v>9</v>
      </c>
    </row>
    <row r="32" spans="2:7" ht="21.75" customHeight="1" x14ac:dyDescent="0.45">
      <c r="B32" s="32" t="s">
        <v>106</v>
      </c>
      <c r="C32" s="42" t="str">
        <f t="shared" si="0"/>
        <v/>
      </c>
      <c r="D32" s="12">
        <f t="shared" si="1"/>
        <v>0</v>
      </c>
      <c r="E32" s="12">
        <f>COUNTIFS(Assessment!$E$9:$E$58,$B32,Assessment!$J$9:$J$58,"Develop Now")</f>
        <v>0</v>
      </c>
      <c r="F32" s="12">
        <f>COUNTIFS(Assessment!$E$9:$E$58,$B32,Assessment!$J$9:$J$58,"Plan It Next")</f>
        <v>0</v>
      </c>
      <c r="G32" s="12">
        <f>COUNTIF(Assessment!$E$9:$E$58,$B32)</f>
        <v>5</v>
      </c>
    </row>
    <row r="33" spans="2:7" ht="21.75" customHeight="1" x14ac:dyDescent="0.45">
      <c r="B33" s="37" t="s">
        <v>112</v>
      </c>
      <c r="C33" s="43" t="str">
        <f t="shared" si="0"/>
        <v/>
      </c>
      <c r="D33" s="15">
        <f t="shared" si="1"/>
        <v>0</v>
      </c>
      <c r="E33" s="15">
        <f>COUNTIFS(Assessment!$E$9:$E$58,$B33,Assessment!$J$9:$J$58,"Develop Now")</f>
        <v>0</v>
      </c>
      <c r="F33" s="15">
        <f>COUNTIFS(Assessment!$E$9:$E$58,$B33,Assessment!$J$9:$J$58,"Plan It Next")</f>
        <v>0</v>
      </c>
      <c r="G33" s="15">
        <f>COUNTIF(Assessment!$E$9:$E$58,$B33)</f>
        <v>4</v>
      </c>
    </row>
    <row r="34" spans="2:7" ht="21.75" customHeight="1" x14ac:dyDescent="0.45">
      <c r="B34" s="32" t="s">
        <v>117</v>
      </c>
      <c r="C34" s="42" t="str">
        <f t="shared" si="0"/>
        <v/>
      </c>
      <c r="D34" s="12">
        <f t="shared" si="1"/>
        <v>0</v>
      </c>
      <c r="E34" s="12">
        <f>COUNTIFS(Assessment!$E$9:$E$58,$B34,Assessment!$J$9:$J$58,"Develop Now")</f>
        <v>0</v>
      </c>
      <c r="F34" s="12">
        <f>COUNTIFS(Assessment!$E$9:$E$58,$B34,Assessment!$J$9:$J$58,"Plan It Next")</f>
        <v>0</v>
      </c>
      <c r="G34" s="12">
        <f>COUNTIF(Assessment!$E$9:$E$58,$B34)</f>
        <v>7</v>
      </c>
    </row>
    <row r="35" spans="2:7" ht="9.75" customHeight="1" x14ac:dyDescent="0.45"/>
    <row r="36" spans="2:7" ht="21.75" customHeight="1" x14ac:dyDescent="0.45">
      <c r="B36" s="9" t="s">
        <v>140</v>
      </c>
      <c r="C36" s="9"/>
      <c r="D36" s="9"/>
      <c r="E36" s="9"/>
      <c r="F36" s="9"/>
      <c r="G36" s="9"/>
    </row>
    <row r="37" spans="2:7" ht="21.75" customHeight="1" x14ac:dyDescent="0.45">
      <c r="B37" s="28" t="s">
        <v>58</v>
      </c>
      <c r="C37" s="28" t="s">
        <v>141</v>
      </c>
      <c r="D37" s="28"/>
      <c r="E37" s="28" t="s">
        <v>60</v>
      </c>
      <c r="F37" s="28" t="s">
        <v>61</v>
      </c>
      <c r="G37" s="30" t="s">
        <v>142</v>
      </c>
    </row>
    <row r="38" spans="2:7" ht="24" customHeight="1" x14ac:dyDescent="0.45">
      <c r="B38" s="12">
        <v>1</v>
      </c>
      <c r="C38" s="31" t="str">
        <f>IFERROR(INDEX(Assessment!$C$9:$C$58,SMALL(Assessment!$L$9:$L$58,1)-8),"")</f>
        <v/>
      </c>
      <c r="D38" s="23"/>
      <c r="E38" s="32" t="str">
        <f>IFERROR(INDEX(Assessment!$D$9:$D$58,SMALL(Assessment!$L$9:$L$58,1)-8),"")</f>
        <v/>
      </c>
      <c r="F38" s="33" t="str">
        <f>IFERROR(INDEX(Assessment!$E$9:$E$58,SMALL(Assessment!$L$9:$L$58,1)-8),"")</f>
        <v/>
      </c>
      <c r="G38" s="63"/>
    </row>
    <row r="39" spans="2:7" ht="24" customHeight="1" x14ac:dyDescent="0.45">
      <c r="B39" s="15">
        <v>2</v>
      </c>
      <c r="C39" s="36" t="str">
        <f>IFERROR(INDEX(Assessment!$C$9:$C$58,SMALL(Assessment!$L$9:$L$58,2)-8),"")</f>
        <v/>
      </c>
      <c r="D39" s="24"/>
      <c r="E39" s="37" t="str">
        <f>IFERROR(INDEX(Assessment!$D$9:$D$58,SMALL(Assessment!$L$9:$L$58,2)-8),"")</f>
        <v/>
      </c>
      <c r="F39" s="38" t="str">
        <f>IFERROR(INDEX(Assessment!$E$9:$E$58,SMALL(Assessment!$L$9:$L$58,2)-8),"")</f>
        <v/>
      </c>
      <c r="G39" s="34"/>
    </row>
    <row r="40" spans="2:7" ht="24" customHeight="1" x14ac:dyDescent="0.45">
      <c r="B40" s="12">
        <v>3</v>
      </c>
      <c r="C40" s="31" t="str">
        <f>IFERROR(INDEX(Assessment!$C$9:$C$58,SMALL(Assessment!$L$9:$L$58,3)-8),"")</f>
        <v/>
      </c>
      <c r="D40" s="23"/>
      <c r="E40" s="32" t="str">
        <f>IFERROR(INDEX(Assessment!$D$9:$D$58,SMALL(Assessment!$L$9:$L$58,3)-8),"")</f>
        <v/>
      </c>
      <c r="F40" s="33" t="str">
        <f>IFERROR(INDEX(Assessment!$E$9:$E$58,SMALL(Assessment!$L$9:$L$58,3)-8),"")</f>
        <v/>
      </c>
      <c r="G40" s="34"/>
    </row>
    <row r="41" spans="2:7" ht="24" customHeight="1" x14ac:dyDescent="0.45">
      <c r="B41" s="15">
        <v>4</v>
      </c>
      <c r="C41" s="36" t="str">
        <f>IFERROR(INDEX(Assessment!$C$9:$C$58,SMALL(Assessment!$L$9:$L$58,4)-8),"")</f>
        <v/>
      </c>
      <c r="D41" s="24"/>
      <c r="E41" s="37" t="str">
        <f>IFERROR(INDEX(Assessment!$D$9:$D$58,SMALL(Assessment!$L$9:$L$58,4)-8),"")</f>
        <v/>
      </c>
      <c r="F41" s="38" t="str">
        <f>IFERROR(INDEX(Assessment!$E$9:$E$58,SMALL(Assessment!$L$9:$L$58,4)-8),"")</f>
        <v/>
      </c>
      <c r="G41" s="34"/>
    </row>
    <row r="42" spans="2:7" ht="24" customHeight="1" x14ac:dyDescent="0.45">
      <c r="B42" s="12">
        <v>5</v>
      </c>
      <c r="C42" s="31" t="str">
        <f>IFERROR(INDEX(Assessment!$C$9:$C$58,SMALL(Assessment!$L$9:$L$58,5)-8),"")</f>
        <v/>
      </c>
      <c r="D42" s="23"/>
      <c r="E42" s="32" t="str">
        <f>IFERROR(INDEX(Assessment!$D$9:$D$58,SMALL(Assessment!$L$9:$L$58,5)-8),"")</f>
        <v/>
      </c>
      <c r="F42" s="33" t="str">
        <f>IFERROR(INDEX(Assessment!$E$9:$E$58,SMALL(Assessment!$L$9:$L$58,5)-8),"")</f>
        <v/>
      </c>
      <c r="G42" s="34"/>
    </row>
    <row r="43" spans="2:7" ht="24" customHeight="1" x14ac:dyDescent="0.45">
      <c r="B43" s="15">
        <v>6</v>
      </c>
      <c r="C43" s="36" t="str">
        <f>IFERROR(INDEX(Assessment!$C$9:$C$58,SMALL(Assessment!$L$9:$L$58,6)-8),"")</f>
        <v/>
      </c>
      <c r="D43" s="24"/>
      <c r="E43" s="37" t="str">
        <f>IFERROR(INDEX(Assessment!$D$9:$D$58,SMALL(Assessment!$L$9:$L$58,6)-8),"")</f>
        <v/>
      </c>
      <c r="F43" s="38" t="str">
        <f>IFERROR(INDEX(Assessment!$E$9:$E$58,SMALL(Assessment!$L$9:$L$58,6)-8),"")</f>
        <v/>
      </c>
      <c r="G43" s="34"/>
    </row>
  </sheetData>
  <sheetProtection sheet="1" selectLockedCells="1"/>
  <mergeCells count="10">
    <mergeCell ref="B10:G10"/>
    <mergeCell ref="B12:G12"/>
    <mergeCell ref="B20:G20"/>
    <mergeCell ref="B26:G26"/>
    <mergeCell ref="B36:G36"/>
    <mergeCell ref="B1:G1"/>
    <mergeCell ref="B3:G3"/>
    <mergeCell ref="B5:G5"/>
    <mergeCell ref="C7:G7"/>
    <mergeCell ref="C8:G8"/>
  </mergeCells>
  <dataValidations count="1">
    <dataValidation allowBlank="1" showInputMessage="1" prompt="Enter Date" sqref="G38:G43" xr:uid="{00000000-0002-0000-0200-000000000000}">
      <formula1>0</formula1>
      <formula2>0</formula2>
    </dataValidation>
  </dataValidations>
  <pageMargins left="0.25" right="0.25" top="0.25" bottom="0.25" header="0.511811023622047" footer="0.511811023622047"/>
  <pageSetup paperSize="9" scale="64" fitToHeight="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D17"/>
  <sheetViews>
    <sheetView showGridLines="0" zoomScaleNormal="100" workbookViewId="0">
      <selection activeCell="C11" sqref="C11"/>
    </sheetView>
  </sheetViews>
  <sheetFormatPr defaultColWidth="8.6640625" defaultRowHeight="14.25" x14ac:dyDescent="0.45"/>
  <cols>
    <col min="1" max="1" width="2" customWidth="1"/>
    <col min="2" max="2" width="26" customWidth="1"/>
    <col min="3" max="4" width="44" customWidth="1"/>
  </cols>
  <sheetData>
    <row r="1" spans="2:4" ht="39.75" customHeight="1" x14ac:dyDescent="0.45">
      <c r="B1" s="11" t="s">
        <v>143</v>
      </c>
      <c r="C1" s="11"/>
      <c r="D1" s="11"/>
    </row>
    <row r="3" spans="2:4" ht="31.5" customHeight="1" x14ac:dyDescent="0.45">
      <c r="B3" s="10" t="s">
        <v>144</v>
      </c>
      <c r="C3" s="10"/>
      <c r="D3" s="10"/>
    </row>
    <row r="5" spans="2:4" ht="21.75" customHeight="1" x14ac:dyDescent="0.45">
      <c r="B5" s="9" t="s">
        <v>145</v>
      </c>
      <c r="C5" s="9"/>
      <c r="D5" s="9"/>
    </row>
    <row r="7" spans="2:4" ht="25.5" customHeight="1" x14ac:dyDescent="0.45">
      <c r="B7" s="41" t="s">
        <v>146</v>
      </c>
      <c r="C7" s="60" t="str">
        <f>'Your Results'!$C$7</f>
        <v>Complete the Assessment tab</v>
      </c>
      <c r="D7" s="60"/>
    </row>
    <row r="8" spans="2:4" ht="25.5" customHeight="1" x14ac:dyDescent="0.45">
      <c r="B8" s="41" t="s">
        <v>147</v>
      </c>
      <c r="C8" s="60" t="str">
        <f>'Your Results'!$C$8</f>
        <v/>
      </c>
      <c r="D8" s="60"/>
    </row>
    <row r="10" spans="2:4" ht="21.75" customHeight="1" x14ac:dyDescent="0.45">
      <c r="B10" s="44"/>
      <c r="C10" s="45" t="s">
        <v>148</v>
      </c>
      <c r="D10" s="45" t="s">
        <v>149</v>
      </c>
    </row>
    <row r="11" spans="2:4" ht="39.75" customHeight="1" x14ac:dyDescent="0.45">
      <c r="B11" s="41" t="s">
        <v>150</v>
      </c>
      <c r="C11" s="46"/>
      <c r="D11" s="46"/>
    </row>
    <row r="12" spans="2:4" ht="45.75" customHeight="1" x14ac:dyDescent="0.45">
      <c r="B12" s="41" t="s">
        <v>151</v>
      </c>
      <c r="C12" s="46"/>
      <c r="D12" s="46"/>
    </row>
    <row r="13" spans="2:4" ht="45.75" customHeight="1" x14ac:dyDescent="0.45">
      <c r="B13" s="41" t="s">
        <v>152</v>
      </c>
      <c r="C13" s="46"/>
      <c r="D13" s="46"/>
    </row>
    <row r="15" spans="2:4" ht="25.5" customHeight="1" x14ac:dyDescent="0.45">
      <c r="B15" s="41" t="s">
        <v>153</v>
      </c>
      <c r="C15" s="61"/>
      <c r="D15" s="61"/>
    </row>
    <row r="17" spans="2:4" ht="27.75" customHeight="1" x14ac:dyDescent="0.45">
      <c r="B17" s="2" t="s">
        <v>154</v>
      </c>
      <c r="C17" s="2"/>
      <c r="D17" s="2"/>
    </row>
  </sheetData>
  <sheetProtection sheet="1" selectLockedCells="1"/>
  <mergeCells count="7">
    <mergeCell ref="C15:D15"/>
    <mergeCell ref="B17:D17"/>
    <mergeCell ref="B1:D1"/>
    <mergeCell ref="B3:D3"/>
    <mergeCell ref="B5:D5"/>
    <mergeCell ref="C7:D7"/>
    <mergeCell ref="C8:D8"/>
  </mergeCells>
  <dataValidations count="2">
    <dataValidation type="list" allowBlank="1" showInputMessage="1" prompt="Choose from the drop-down list" sqref="C11:D11" xr:uid="{00000000-0002-0000-0300-000000000000}">
      <formula1>TopFive</formula1>
      <formula2>0</formula2>
    </dataValidation>
    <dataValidation allowBlank="1" showInputMessage="1" prompt="Type your answer here" sqref="C12:D13 C15" xr:uid="{00000000-0002-0000-0300-000001000000}">
      <formula1>0</formula1>
      <formula2>0</formula2>
    </dataValidation>
  </dataValidations>
  <pageMargins left="0.25" right="0.25" top="0.75" bottom="0.75" header="0.511811023622047" footer="0.511811023622047"/>
  <pageSetup paperSize="9" scale="87"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L60"/>
  <sheetViews>
    <sheetView showGridLines="0" zoomScaleNormal="100" workbookViewId="0">
      <pane xSplit="3" ySplit="8" topLeftCell="D9" activePane="bottomRight" state="frozen"/>
      <selection pane="topRight" activeCell="D1" sqref="D1"/>
      <selection pane="bottomLeft" activeCell="A9" sqref="A9"/>
      <selection pane="bottomRight" activeCell="H56" sqref="H56"/>
    </sheetView>
  </sheetViews>
  <sheetFormatPr defaultColWidth="8.6640625" defaultRowHeight="14.25" x14ac:dyDescent="0.45"/>
  <cols>
    <col min="1" max="1" width="2" customWidth="1"/>
    <col min="2" max="2" width="5" customWidth="1"/>
    <col min="3" max="3" width="58" customWidth="1"/>
    <col min="4" max="4" width="16" customWidth="1"/>
    <col min="5" max="5" width="30.59765625" customWidth="1"/>
    <col min="6" max="6" width="15.59765625" customWidth="1"/>
    <col min="7" max="7" width="13" customWidth="1"/>
    <col min="8" max="8" width="12" customWidth="1"/>
    <col min="9" max="9" width="9" customWidth="1"/>
    <col min="10" max="10" width="18" customWidth="1"/>
    <col min="11" max="12" width="13" hidden="1" customWidth="1"/>
  </cols>
  <sheetData>
    <row r="1" spans="2:12" ht="39.75" customHeight="1" x14ac:dyDescent="0.45">
      <c r="B1" s="11" t="s">
        <v>155</v>
      </c>
      <c r="C1" s="11"/>
      <c r="D1" s="11"/>
      <c r="E1" s="11"/>
      <c r="F1" s="11"/>
      <c r="G1" s="11"/>
      <c r="H1" s="11"/>
      <c r="I1" s="11"/>
      <c r="J1" s="11"/>
    </row>
    <row r="3" spans="2:12" ht="31.5" customHeight="1" x14ac:dyDescent="0.45">
      <c r="B3" s="10" t="s">
        <v>156</v>
      </c>
      <c r="C3" s="10"/>
      <c r="D3" s="10"/>
      <c r="E3" s="10"/>
      <c r="F3" s="10"/>
      <c r="G3" s="10"/>
      <c r="H3" s="10"/>
      <c r="I3" s="10"/>
      <c r="J3" s="10"/>
    </row>
    <row r="5" spans="2:12" ht="19.5" customHeight="1" x14ac:dyDescent="0.45">
      <c r="B5" s="3" t="s">
        <v>56</v>
      </c>
      <c r="C5" s="3"/>
      <c r="D5" s="3"/>
      <c r="E5" s="3"/>
      <c r="F5" s="3"/>
      <c r="G5" s="3"/>
      <c r="H5" s="3"/>
      <c r="I5" s="3"/>
      <c r="J5" s="3"/>
    </row>
    <row r="7" spans="2:12" ht="21.75" customHeight="1" x14ac:dyDescent="0.45">
      <c r="B7" s="9" t="s">
        <v>57</v>
      </c>
      <c r="C7" s="9"/>
      <c r="D7" s="9"/>
      <c r="E7" s="9"/>
      <c r="F7" s="9"/>
      <c r="G7" s="9"/>
      <c r="H7" s="9"/>
      <c r="I7" s="9"/>
      <c r="J7" s="9"/>
    </row>
    <row r="8" spans="2:12" ht="51.75" customHeight="1" x14ac:dyDescent="0.45">
      <c r="B8" s="28" t="s">
        <v>58</v>
      </c>
      <c r="C8" s="29" t="s">
        <v>59</v>
      </c>
      <c r="D8" s="28" t="s">
        <v>60</v>
      </c>
      <c r="E8" s="28" t="s">
        <v>61</v>
      </c>
      <c r="F8" s="30" t="s">
        <v>62</v>
      </c>
      <c r="G8" s="30" t="s">
        <v>63</v>
      </c>
      <c r="H8" s="30" t="s">
        <v>64</v>
      </c>
      <c r="I8" s="28" t="s">
        <v>65</v>
      </c>
      <c r="J8" s="28" t="s">
        <v>66</v>
      </c>
    </row>
    <row r="9" spans="2:12" ht="24" customHeight="1" x14ac:dyDescent="0.45">
      <c r="B9" s="12">
        <v>1</v>
      </c>
      <c r="C9" s="31" t="s">
        <v>67</v>
      </c>
      <c r="D9" s="32" t="s">
        <v>68</v>
      </c>
      <c r="E9" s="33" t="s">
        <v>69</v>
      </c>
      <c r="F9" s="34">
        <v>3</v>
      </c>
      <c r="G9" s="34">
        <v>3</v>
      </c>
      <c r="H9" s="34"/>
      <c r="I9" s="12">
        <f t="shared" ref="I9:I40" si="0">IF(OR($F9="",$G9=""),"",$F9*$G9)</f>
        <v>9</v>
      </c>
      <c r="J9" s="35" t="str">
        <f t="shared" ref="J9:J40" si="1">IF($I9="","",IF($I9&gt;=20,"Develop Now",IF($I9&gt;=12,"Plan It Next","Not This Quarter")))</f>
        <v>Not This Quarter</v>
      </c>
      <c r="K9">
        <f t="shared" ref="K9:K40" si="2">IF($I9="","",$I9+(1000-ROW())/100000)</f>
        <v>9.0099099999999996</v>
      </c>
      <c r="L9" t="str">
        <f t="shared" ref="L9:L40" si="3">IF($H9="","",ROW())</f>
        <v/>
      </c>
    </row>
    <row r="10" spans="2:12" ht="24" customHeight="1" x14ac:dyDescent="0.45">
      <c r="B10" s="15">
        <v>2</v>
      </c>
      <c r="C10" s="36" t="s">
        <v>70</v>
      </c>
      <c r="D10" s="37" t="s">
        <v>68</v>
      </c>
      <c r="E10" s="38" t="s">
        <v>69</v>
      </c>
      <c r="F10" s="34">
        <v>5</v>
      </c>
      <c r="G10" s="34">
        <v>3</v>
      </c>
      <c r="H10" s="34"/>
      <c r="I10" s="15">
        <f t="shared" si="0"/>
        <v>15</v>
      </c>
      <c r="J10" s="39" t="str">
        <f t="shared" si="1"/>
        <v>Plan It Next</v>
      </c>
      <c r="K10">
        <f t="shared" si="2"/>
        <v>15.0099</v>
      </c>
      <c r="L10" t="str">
        <f t="shared" si="3"/>
        <v/>
      </c>
    </row>
    <row r="11" spans="2:12" ht="24" customHeight="1" x14ac:dyDescent="0.45">
      <c r="B11" s="12">
        <v>3</v>
      </c>
      <c r="C11" s="31" t="s">
        <v>71</v>
      </c>
      <c r="D11" s="32" t="s">
        <v>68</v>
      </c>
      <c r="E11" s="33" t="s">
        <v>69</v>
      </c>
      <c r="F11" s="34">
        <v>4</v>
      </c>
      <c r="G11" s="34">
        <v>4</v>
      </c>
      <c r="H11" s="34"/>
      <c r="I11" s="12">
        <f t="shared" si="0"/>
        <v>16</v>
      </c>
      <c r="J11" s="35" t="str">
        <f t="shared" si="1"/>
        <v>Plan It Next</v>
      </c>
      <c r="K11">
        <f t="shared" si="2"/>
        <v>16.009889999999999</v>
      </c>
      <c r="L11" t="str">
        <f t="shared" si="3"/>
        <v/>
      </c>
    </row>
    <row r="12" spans="2:12" ht="24" customHeight="1" x14ac:dyDescent="0.45">
      <c r="B12" s="15">
        <v>4</v>
      </c>
      <c r="C12" s="36" t="s">
        <v>72</v>
      </c>
      <c r="D12" s="37" t="s">
        <v>68</v>
      </c>
      <c r="E12" s="38" t="s">
        <v>69</v>
      </c>
      <c r="F12" s="34">
        <v>4</v>
      </c>
      <c r="G12" s="34">
        <v>2</v>
      </c>
      <c r="H12" s="34"/>
      <c r="I12" s="15">
        <f t="shared" si="0"/>
        <v>8</v>
      </c>
      <c r="J12" s="39" t="str">
        <f t="shared" si="1"/>
        <v>Not This Quarter</v>
      </c>
      <c r="K12">
        <f t="shared" si="2"/>
        <v>8.0098800000000008</v>
      </c>
      <c r="L12" t="str">
        <f t="shared" si="3"/>
        <v/>
      </c>
    </row>
    <row r="13" spans="2:12" ht="24" customHeight="1" x14ac:dyDescent="0.45">
      <c r="B13" s="12">
        <v>5</v>
      </c>
      <c r="C13" s="31" t="s">
        <v>73</v>
      </c>
      <c r="D13" s="32" t="s">
        <v>68</v>
      </c>
      <c r="E13" s="33" t="s">
        <v>69</v>
      </c>
      <c r="F13" s="34">
        <v>3</v>
      </c>
      <c r="G13" s="34">
        <v>2</v>
      </c>
      <c r="H13" s="34"/>
      <c r="I13" s="12">
        <f t="shared" si="0"/>
        <v>6</v>
      </c>
      <c r="J13" s="35" t="str">
        <f t="shared" si="1"/>
        <v>Not This Quarter</v>
      </c>
      <c r="K13">
        <f t="shared" si="2"/>
        <v>6.0098700000000003</v>
      </c>
      <c r="L13" t="str">
        <f t="shared" si="3"/>
        <v/>
      </c>
    </row>
    <row r="14" spans="2:12" ht="24" customHeight="1" x14ac:dyDescent="0.45">
      <c r="B14" s="15">
        <v>6</v>
      </c>
      <c r="C14" s="36" t="s">
        <v>74</v>
      </c>
      <c r="D14" s="37" t="s">
        <v>68</v>
      </c>
      <c r="E14" s="38" t="s">
        <v>69</v>
      </c>
      <c r="F14" s="34">
        <v>2</v>
      </c>
      <c r="G14" s="34">
        <v>2</v>
      </c>
      <c r="H14" s="34"/>
      <c r="I14" s="15">
        <f t="shared" si="0"/>
        <v>4</v>
      </c>
      <c r="J14" s="39" t="str">
        <f t="shared" si="1"/>
        <v>Not This Quarter</v>
      </c>
      <c r="K14">
        <f t="shared" si="2"/>
        <v>4.0098599999999998</v>
      </c>
      <c r="L14" t="str">
        <f t="shared" si="3"/>
        <v/>
      </c>
    </row>
    <row r="15" spans="2:12" ht="24" customHeight="1" x14ac:dyDescent="0.45">
      <c r="B15" s="12">
        <v>7</v>
      </c>
      <c r="C15" s="31" t="s">
        <v>75</v>
      </c>
      <c r="D15" s="32" t="s">
        <v>76</v>
      </c>
      <c r="E15" s="33" t="s">
        <v>77</v>
      </c>
      <c r="F15" s="34">
        <v>4</v>
      </c>
      <c r="G15" s="34">
        <v>3</v>
      </c>
      <c r="H15" s="34"/>
      <c r="I15" s="12">
        <f t="shared" si="0"/>
        <v>12</v>
      </c>
      <c r="J15" s="35" t="str">
        <f t="shared" si="1"/>
        <v>Plan It Next</v>
      </c>
      <c r="K15">
        <f t="shared" si="2"/>
        <v>12.00985</v>
      </c>
      <c r="L15" t="str">
        <f t="shared" si="3"/>
        <v/>
      </c>
    </row>
    <row r="16" spans="2:12" ht="24" customHeight="1" x14ac:dyDescent="0.45">
      <c r="B16" s="15">
        <v>8</v>
      </c>
      <c r="C16" s="36" t="s">
        <v>78</v>
      </c>
      <c r="D16" s="37" t="s">
        <v>76</v>
      </c>
      <c r="E16" s="38" t="s">
        <v>77</v>
      </c>
      <c r="F16" s="34">
        <v>3</v>
      </c>
      <c r="G16" s="34">
        <v>2</v>
      </c>
      <c r="H16" s="34"/>
      <c r="I16" s="15">
        <f t="shared" si="0"/>
        <v>6</v>
      </c>
      <c r="J16" s="39" t="str">
        <f t="shared" si="1"/>
        <v>Not This Quarter</v>
      </c>
      <c r="K16">
        <f t="shared" si="2"/>
        <v>6.0098399999999996</v>
      </c>
      <c r="L16" t="str">
        <f t="shared" si="3"/>
        <v/>
      </c>
    </row>
    <row r="17" spans="2:12" ht="24" customHeight="1" x14ac:dyDescent="0.45">
      <c r="B17" s="12">
        <v>9</v>
      </c>
      <c r="C17" s="31" t="s">
        <v>79</v>
      </c>
      <c r="D17" s="32" t="s">
        <v>76</v>
      </c>
      <c r="E17" s="33" t="s">
        <v>77</v>
      </c>
      <c r="F17" s="34">
        <v>5</v>
      </c>
      <c r="G17" s="34">
        <v>5</v>
      </c>
      <c r="H17" s="34"/>
      <c r="I17" s="12">
        <f t="shared" si="0"/>
        <v>25</v>
      </c>
      <c r="J17" s="35" t="str">
        <f t="shared" si="1"/>
        <v>Develop Now</v>
      </c>
      <c r="K17">
        <f t="shared" si="2"/>
        <v>25.009830000000001</v>
      </c>
      <c r="L17" t="str">
        <f t="shared" si="3"/>
        <v/>
      </c>
    </row>
    <row r="18" spans="2:12" ht="24" customHeight="1" x14ac:dyDescent="0.45">
      <c r="B18" s="15">
        <v>10</v>
      </c>
      <c r="C18" s="36" t="s">
        <v>80</v>
      </c>
      <c r="D18" s="37" t="s">
        <v>76</v>
      </c>
      <c r="E18" s="38" t="s">
        <v>77</v>
      </c>
      <c r="F18" s="34">
        <v>4</v>
      </c>
      <c r="G18" s="34">
        <v>4</v>
      </c>
      <c r="H18" s="34"/>
      <c r="I18" s="15">
        <f t="shared" si="0"/>
        <v>16</v>
      </c>
      <c r="J18" s="39" t="str">
        <f t="shared" si="1"/>
        <v>Plan It Next</v>
      </c>
      <c r="K18">
        <f t="shared" si="2"/>
        <v>16.009820000000001</v>
      </c>
      <c r="L18" t="str">
        <f t="shared" si="3"/>
        <v/>
      </c>
    </row>
    <row r="19" spans="2:12" ht="24" customHeight="1" x14ac:dyDescent="0.45">
      <c r="B19" s="12">
        <v>11</v>
      </c>
      <c r="C19" s="31" t="s">
        <v>81</v>
      </c>
      <c r="D19" s="32" t="s">
        <v>76</v>
      </c>
      <c r="E19" s="33" t="s">
        <v>77</v>
      </c>
      <c r="F19" s="34">
        <v>5</v>
      </c>
      <c r="G19" s="34">
        <v>2</v>
      </c>
      <c r="H19" s="34"/>
      <c r="I19" s="12">
        <f t="shared" si="0"/>
        <v>10</v>
      </c>
      <c r="J19" s="35" t="str">
        <f t="shared" si="1"/>
        <v>Not This Quarter</v>
      </c>
      <c r="K19">
        <f t="shared" si="2"/>
        <v>10.00981</v>
      </c>
      <c r="L19" t="str">
        <f t="shared" si="3"/>
        <v/>
      </c>
    </row>
    <row r="20" spans="2:12" ht="24" customHeight="1" x14ac:dyDescent="0.45">
      <c r="B20" s="15">
        <v>12</v>
      </c>
      <c r="C20" s="36" t="s">
        <v>82</v>
      </c>
      <c r="D20" s="37" t="s">
        <v>76</v>
      </c>
      <c r="E20" s="38" t="s">
        <v>77</v>
      </c>
      <c r="F20" s="34">
        <v>2</v>
      </c>
      <c r="G20" s="34">
        <v>2</v>
      </c>
      <c r="H20" s="34" t="s">
        <v>157</v>
      </c>
      <c r="I20" s="15">
        <f t="shared" si="0"/>
        <v>4</v>
      </c>
      <c r="J20" s="39" t="str">
        <f t="shared" si="1"/>
        <v>Not This Quarter</v>
      </c>
      <c r="K20">
        <f t="shared" si="2"/>
        <v>4.0098000000000003</v>
      </c>
      <c r="L20">
        <f t="shared" si="3"/>
        <v>20</v>
      </c>
    </row>
    <row r="21" spans="2:12" ht="24" customHeight="1" x14ac:dyDescent="0.45">
      <c r="B21" s="12">
        <v>13</v>
      </c>
      <c r="C21" s="31" t="s">
        <v>83</v>
      </c>
      <c r="D21" s="32" t="s">
        <v>76</v>
      </c>
      <c r="E21" s="33" t="s">
        <v>84</v>
      </c>
      <c r="F21" s="34">
        <v>5</v>
      </c>
      <c r="G21" s="34">
        <v>2</v>
      </c>
      <c r="H21" s="34"/>
      <c r="I21" s="12">
        <f t="shared" si="0"/>
        <v>10</v>
      </c>
      <c r="J21" s="35" t="str">
        <f t="shared" si="1"/>
        <v>Not This Quarter</v>
      </c>
      <c r="K21">
        <f t="shared" si="2"/>
        <v>10.009790000000001</v>
      </c>
      <c r="L21" t="str">
        <f t="shared" si="3"/>
        <v/>
      </c>
    </row>
    <row r="22" spans="2:12" ht="24" customHeight="1" x14ac:dyDescent="0.45">
      <c r="B22" s="15">
        <v>14</v>
      </c>
      <c r="C22" s="36" t="s">
        <v>85</v>
      </c>
      <c r="D22" s="37" t="s">
        <v>76</v>
      </c>
      <c r="E22" s="38" t="s">
        <v>84</v>
      </c>
      <c r="F22" s="34">
        <v>4</v>
      </c>
      <c r="G22" s="34">
        <v>3</v>
      </c>
      <c r="H22" s="34"/>
      <c r="I22" s="15">
        <f t="shared" si="0"/>
        <v>12</v>
      </c>
      <c r="J22" s="39" t="str">
        <f t="shared" si="1"/>
        <v>Plan It Next</v>
      </c>
      <c r="K22">
        <f t="shared" si="2"/>
        <v>12.009779999999999</v>
      </c>
      <c r="L22" t="str">
        <f t="shared" si="3"/>
        <v/>
      </c>
    </row>
    <row r="23" spans="2:12" ht="24" customHeight="1" x14ac:dyDescent="0.45">
      <c r="B23" s="12">
        <v>15</v>
      </c>
      <c r="C23" s="31" t="s">
        <v>86</v>
      </c>
      <c r="D23" s="32" t="s">
        <v>76</v>
      </c>
      <c r="E23" s="33" t="s">
        <v>84</v>
      </c>
      <c r="F23" s="34">
        <v>4</v>
      </c>
      <c r="G23" s="34">
        <v>4</v>
      </c>
      <c r="H23" s="34"/>
      <c r="I23" s="12">
        <f t="shared" si="0"/>
        <v>16</v>
      </c>
      <c r="J23" s="35" t="str">
        <f t="shared" si="1"/>
        <v>Plan It Next</v>
      </c>
      <c r="K23">
        <f t="shared" si="2"/>
        <v>16.00977</v>
      </c>
      <c r="L23" t="str">
        <f t="shared" si="3"/>
        <v/>
      </c>
    </row>
    <row r="24" spans="2:12" ht="24" customHeight="1" x14ac:dyDescent="0.45">
      <c r="B24" s="15">
        <v>16</v>
      </c>
      <c r="C24" s="36" t="s">
        <v>87</v>
      </c>
      <c r="D24" s="37" t="s">
        <v>76</v>
      </c>
      <c r="E24" s="38" t="s">
        <v>84</v>
      </c>
      <c r="F24" s="34">
        <v>4</v>
      </c>
      <c r="G24" s="34">
        <v>4</v>
      </c>
      <c r="H24" s="34"/>
      <c r="I24" s="15">
        <f t="shared" si="0"/>
        <v>16</v>
      </c>
      <c r="J24" s="39" t="str">
        <f t="shared" si="1"/>
        <v>Plan It Next</v>
      </c>
      <c r="K24">
        <f t="shared" si="2"/>
        <v>16.00976</v>
      </c>
      <c r="L24" t="str">
        <f t="shared" si="3"/>
        <v/>
      </c>
    </row>
    <row r="25" spans="2:12" ht="24" customHeight="1" x14ac:dyDescent="0.45">
      <c r="B25" s="12">
        <v>17</v>
      </c>
      <c r="C25" s="31" t="s">
        <v>88</v>
      </c>
      <c r="D25" s="32" t="s">
        <v>76</v>
      </c>
      <c r="E25" s="33" t="s">
        <v>84</v>
      </c>
      <c r="F25" s="34">
        <v>5</v>
      </c>
      <c r="G25" s="34">
        <v>4</v>
      </c>
      <c r="H25" s="34"/>
      <c r="I25" s="12">
        <f t="shared" si="0"/>
        <v>20</v>
      </c>
      <c r="J25" s="35" t="str">
        <f t="shared" si="1"/>
        <v>Develop Now</v>
      </c>
      <c r="K25">
        <f t="shared" si="2"/>
        <v>20.00975</v>
      </c>
      <c r="L25" t="str">
        <f t="shared" si="3"/>
        <v/>
      </c>
    </row>
    <row r="26" spans="2:12" ht="24" customHeight="1" x14ac:dyDescent="0.45">
      <c r="B26" s="15">
        <v>18</v>
      </c>
      <c r="C26" s="36" t="s">
        <v>89</v>
      </c>
      <c r="D26" s="37" t="s">
        <v>76</v>
      </c>
      <c r="E26" s="38" t="s">
        <v>84</v>
      </c>
      <c r="F26" s="34">
        <v>5</v>
      </c>
      <c r="G26" s="34">
        <v>5</v>
      </c>
      <c r="H26" s="34"/>
      <c r="I26" s="15">
        <f t="shared" si="0"/>
        <v>25</v>
      </c>
      <c r="J26" s="39" t="str">
        <f t="shared" si="1"/>
        <v>Develop Now</v>
      </c>
      <c r="K26">
        <f t="shared" si="2"/>
        <v>25.009740000000001</v>
      </c>
      <c r="L26" t="str">
        <f t="shared" si="3"/>
        <v/>
      </c>
    </row>
    <row r="27" spans="2:12" ht="24" customHeight="1" x14ac:dyDescent="0.45">
      <c r="B27" s="12">
        <v>19</v>
      </c>
      <c r="C27" s="31" t="s">
        <v>90</v>
      </c>
      <c r="D27" s="32" t="s">
        <v>76</v>
      </c>
      <c r="E27" s="33" t="s">
        <v>84</v>
      </c>
      <c r="F27" s="34">
        <v>3</v>
      </c>
      <c r="G27" s="34">
        <v>2</v>
      </c>
      <c r="H27" s="34"/>
      <c r="I27" s="12">
        <f t="shared" si="0"/>
        <v>6</v>
      </c>
      <c r="J27" s="35" t="str">
        <f t="shared" si="1"/>
        <v>Not This Quarter</v>
      </c>
      <c r="K27">
        <f t="shared" si="2"/>
        <v>6.0097300000000002</v>
      </c>
      <c r="L27" t="str">
        <f t="shared" si="3"/>
        <v/>
      </c>
    </row>
    <row r="28" spans="2:12" ht="24" customHeight="1" x14ac:dyDescent="0.45">
      <c r="B28" s="15">
        <v>20</v>
      </c>
      <c r="C28" s="36" t="s">
        <v>91</v>
      </c>
      <c r="D28" s="37" t="s">
        <v>76</v>
      </c>
      <c r="E28" s="38" t="s">
        <v>84</v>
      </c>
      <c r="F28" s="34">
        <v>5</v>
      </c>
      <c r="G28" s="34">
        <v>5</v>
      </c>
      <c r="H28" s="34"/>
      <c r="I28" s="15">
        <f t="shared" si="0"/>
        <v>25</v>
      </c>
      <c r="J28" s="39" t="str">
        <f t="shared" si="1"/>
        <v>Develop Now</v>
      </c>
      <c r="K28">
        <f t="shared" si="2"/>
        <v>25.009720000000002</v>
      </c>
      <c r="L28" t="str">
        <f t="shared" si="3"/>
        <v/>
      </c>
    </row>
    <row r="29" spans="2:12" ht="24" customHeight="1" x14ac:dyDescent="0.45">
      <c r="B29" s="12">
        <v>21</v>
      </c>
      <c r="C29" s="31" t="s">
        <v>92</v>
      </c>
      <c r="D29" s="32" t="s">
        <v>76</v>
      </c>
      <c r="E29" s="33" t="s">
        <v>84</v>
      </c>
      <c r="F29" s="34">
        <v>3</v>
      </c>
      <c r="G29" s="34">
        <v>3</v>
      </c>
      <c r="H29" s="34"/>
      <c r="I29" s="12">
        <f t="shared" si="0"/>
        <v>9</v>
      </c>
      <c r="J29" s="35" t="str">
        <f t="shared" si="1"/>
        <v>Not This Quarter</v>
      </c>
      <c r="K29">
        <f t="shared" si="2"/>
        <v>9.0097100000000001</v>
      </c>
      <c r="L29" t="str">
        <f t="shared" si="3"/>
        <v/>
      </c>
    </row>
    <row r="30" spans="2:12" ht="24" customHeight="1" x14ac:dyDescent="0.45">
      <c r="B30" s="15">
        <v>22</v>
      </c>
      <c r="C30" s="36" t="s">
        <v>93</v>
      </c>
      <c r="D30" s="37" t="s">
        <v>76</v>
      </c>
      <c r="E30" s="38" t="s">
        <v>84</v>
      </c>
      <c r="F30" s="34">
        <v>5</v>
      </c>
      <c r="G30" s="34">
        <v>5</v>
      </c>
      <c r="H30" s="34"/>
      <c r="I30" s="15">
        <f t="shared" si="0"/>
        <v>25</v>
      </c>
      <c r="J30" s="39" t="str">
        <f t="shared" si="1"/>
        <v>Develop Now</v>
      </c>
      <c r="K30">
        <f t="shared" si="2"/>
        <v>25.009699999999999</v>
      </c>
      <c r="L30" t="str">
        <f t="shared" si="3"/>
        <v/>
      </c>
    </row>
    <row r="31" spans="2:12" ht="24" customHeight="1" x14ac:dyDescent="0.45">
      <c r="B31" s="12">
        <v>23</v>
      </c>
      <c r="C31" s="31" t="s">
        <v>94</v>
      </c>
      <c r="D31" s="32" t="s">
        <v>76</v>
      </c>
      <c r="E31" s="33" t="s">
        <v>95</v>
      </c>
      <c r="F31" s="34">
        <v>3</v>
      </c>
      <c r="G31" s="34">
        <v>3</v>
      </c>
      <c r="H31" s="34"/>
      <c r="I31" s="12">
        <f t="shared" si="0"/>
        <v>9</v>
      </c>
      <c r="J31" s="35" t="str">
        <f t="shared" si="1"/>
        <v>Not This Quarter</v>
      </c>
      <c r="K31">
        <f t="shared" si="2"/>
        <v>9.0096900000000009</v>
      </c>
      <c r="L31" t="str">
        <f t="shared" si="3"/>
        <v/>
      </c>
    </row>
    <row r="32" spans="2:12" ht="24" customHeight="1" x14ac:dyDescent="0.45">
      <c r="B32" s="15">
        <v>24</v>
      </c>
      <c r="C32" s="36" t="s">
        <v>96</v>
      </c>
      <c r="D32" s="37" t="s">
        <v>76</v>
      </c>
      <c r="E32" s="38" t="s">
        <v>95</v>
      </c>
      <c r="F32" s="34">
        <v>2</v>
      </c>
      <c r="G32" s="34">
        <v>4</v>
      </c>
      <c r="H32" s="34"/>
      <c r="I32" s="15">
        <f t="shared" si="0"/>
        <v>8</v>
      </c>
      <c r="J32" s="39" t="str">
        <f t="shared" si="1"/>
        <v>Not This Quarter</v>
      </c>
      <c r="K32">
        <f t="shared" si="2"/>
        <v>8.0096799999999995</v>
      </c>
      <c r="L32" t="str">
        <f t="shared" si="3"/>
        <v/>
      </c>
    </row>
    <row r="33" spans="2:12" ht="24" customHeight="1" x14ac:dyDescent="0.45">
      <c r="B33" s="12">
        <v>25</v>
      </c>
      <c r="C33" s="31" t="s">
        <v>97</v>
      </c>
      <c r="D33" s="32" t="s">
        <v>76</v>
      </c>
      <c r="E33" s="33" t="s">
        <v>95</v>
      </c>
      <c r="F33" s="34">
        <v>4</v>
      </c>
      <c r="G33" s="34">
        <v>3</v>
      </c>
      <c r="H33" s="34"/>
      <c r="I33" s="12">
        <f t="shared" si="0"/>
        <v>12</v>
      </c>
      <c r="J33" s="35" t="str">
        <f t="shared" si="1"/>
        <v>Plan It Next</v>
      </c>
      <c r="K33">
        <f t="shared" si="2"/>
        <v>12.00967</v>
      </c>
      <c r="L33" t="str">
        <f t="shared" si="3"/>
        <v/>
      </c>
    </row>
    <row r="34" spans="2:12" ht="24" customHeight="1" x14ac:dyDescent="0.45">
      <c r="B34" s="15">
        <v>26</v>
      </c>
      <c r="C34" s="36" t="s">
        <v>98</v>
      </c>
      <c r="D34" s="37" t="s">
        <v>76</v>
      </c>
      <c r="E34" s="38" t="s">
        <v>95</v>
      </c>
      <c r="F34" s="34">
        <v>2</v>
      </c>
      <c r="G34" s="34">
        <v>4</v>
      </c>
      <c r="H34" s="34" t="s">
        <v>157</v>
      </c>
      <c r="I34" s="15">
        <f t="shared" si="0"/>
        <v>8</v>
      </c>
      <c r="J34" s="39" t="str">
        <f t="shared" si="1"/>
        <v>Not This Quarter</v>
      </c>
      <c r="K34">
        <f t="shared" si="2"/>
        <v>8.0096600000000002</v>
      </c>
      <c r="L34">
        <f t="shared" si="3"/>
        <v>34</v>
      </c>
    </row>
    <row r="35" spans="2:12" ht="24" customHeight="1" x14ac:dyDescent="0.45">
      <c r="B35" s="12">
        <v>27</v>
      </c>
      <c r="C35" s="31" t="s">
        <v>99</v>
      </c>
      <c r="D35" s="32" t="s">
        <v>76</v>
      </c>
      <c r="E35" s="33" t="s">
        <v>95</v>
      </c>
      <c r="F35" s="34">
        <v>4</v>
      </c>
      <c r="G35" s="34">
        <v>2</v>
      </c>
      <c r="H35" s="34"/>
      <c r="I35" s="12">
        <f t="shared" si="0"/>
        <v>8</v>
      </c>
      <c r="J35" s="35" t="str">
        <f t="shared" si="1"/>
        <v>Not This Quarter</v>
      </c>
      <c r="K35">
        <f t="shared" si="2"/>
        <v>8.0096500000000006</v>
      </c>
      <c r="L35" t="str">
        <f t="shared" si="3"/>
        <v/>
      </c>
    </row>
    <row r="36" spans="2:12" ht="24" customHeight="1" x14ac:dyDescent="0.45">
      <c r="B36" s="15">
        <v>28</v>
      </c>
      <c r="C36" s="36" t="s">
        <v>100</v>
      </c>
      <c r="D36" s="37" t="s">
        <v>76</v>
      </c>
      <c r="E36" s="38" t="s">
        <v>95</v>
      </c>
      <c r="F36" s="34">
        <v>3</v>
      </c>
      <c r="G36" s="34">
        <v>3</v>
      </c>
      <c r="H36" s="34"/>
      <c r="I36" s="15">
        <f t="shared" si="0"/>
        <v>9</v>
      </c>
      <c r="J36" s="39" t="str">
        <f t="shared" si="1"/>
        <v>Not This Quarter</v>
      </c>
      <c r="K36">
        <f t="shared" si="2"/>
        <v>9.0096399999999992</v>
      </c>
      <c r="L36" t="str">
        <f t="shared" si="3"/>
        <v/>
      </c>
    </row>
    <row r="37" spans="2:12" ht="24" customHeight="1" x14ac:dyDescent="0.45">
      <c r="B37" s="12">
        <v>29</v>
      </c>
      <c r="C37" s="31" t="s">
        <v>101</v>
      </c>
      <c r="D37" s="32" t="s">
        <v>76</v>
      </c>
      <c r="E37" s="33" t="s">
        <v>95</v>
      </c>
      <c r="F37" s="34">
        <v>3</v>
      </c>
      <c r="G37" s="34">
        <v>4</v>
      </c>
      <c r="H37" s="34"/>
      <c r="I37" s="12">
        <f t="shared" si="0"/>
        <v>12</v>
      </c>
      <c r="J37" s="35" t="str">
        <f t="shared" si="1"/>
        <v>Plan It Next</v>
      </c>
      <c r="K37">
        <f t="shared" si="2"/>
        <v>12.00963</v>
      </c>
      <c r="L37" t="str">
        <f t="shared" si="3"/>
        <v/>
      </c>
    </row>
    <row r="38" spans="2:12" ht="24" customHeight="1" x14ac:dyDescent="0.45">
      <c r="B38" s="15">
        <v>30</v>
      </c>
      <c r="C38" s="36" t="s">
        <v>102</v>
      </c>
      <c r="D38" s="37" t="s">
        <v>76</v>
      </c>
      <c r="E38" s="38" t="s">
        <v>95</v>
      </c>
      <c r="F38" s="34">
        <v>3</v>
      </c>
      <c r="G38" s="34">
        <v>4</v>
      </c>
      <c r="H38" s="34"/>
      <c r="I38" s="15">
        <f t="shared" si="0"/>
        <v>12</v>
      </c>
      <c r="J38" s="39" t="str">
        <f t="shared" si="1"/>
        <v>Plan It Next</v>
      </c>
      <c r="K38">
        <f t="shared" si="2"/>
        <v>12.00962</v>
      </c>
      <c r="L38" t="str">
        <f t="shared" si="3"/>
        <v/>
      </c>
    </row>
    <row r="39" spans="2:12" ht="24" customHeight="1" x14ac:dyDescent="0.45">
      <c r="B39" s="12">
        <v>31</v>
      </c>
      <c r="C39" s="31" t="s">
        <v>103</v>
      </c>
      <c r="D39" s="32" t="s">
        <v>76</v>
      </c>
      <c r="E39" s="33" t="s">
        <v>95</v>
      </c>
      <c r="F39" s="34">
        <v>4</v>
      </c>
      <c r="G39" s="34">
        <v>4</v>
      </c>
      <c r="H39" s="34" t="s">
        <v>157</v>
      </c>
      <c r="I39" s="12">
        <f t="shared" si="0"/>
        <v>16</v>
      </c>
      <c r="J39" s="35" t="str">
        <f t="shared" si="1"/>
        <v>Plan It Next</v>
      </c>
      <c r="K39">
        <f t="shared" si="2"/>
        <v>16.009609999999999</v>
      </c>
      <c r="L39">
        <f t="shared" si="3"/>
        <v>39</v>
      </c>
    </row>
    <row r="40" spans="2:12" ht="24" customHeight="1" x14ac:dyDescent="0.45">
      <c r="B40" s="15">
        <v>32</v>
      </c>
      <c r="C40" s="36" t="s">
        <v>104</v>
      </c>
      <c r="D40" s="37" t="s">
        <v>105</v>
      </c>
      <c r="E40" s="38" t="s">
        <v>106</v>
      </c>
      <c r="F40" s="34">
        <v>3</v>
      </c>
      <c r="G40" s="34">
        <v>3</v>
      </c>
      <c r="H40" s="34"/>
      <c r="I40" s="15">
        <f t="shared" si="0"/>
        <v>9</v>
      </c>
      <c r="J40" s="39" t="str">
        <f t="shared" si="1"/>
        <v>Not This Quarter</v>
      </c>
      <c r="K40">
        <f t="shared" si="2"/>
        <v>9.0096000000000007</v>
      </c>
      <c r="L40" t="str">
        <f t="shared" si="3"/>
        <v/>
      </c>
    </row>
    <row r="41" spans="2:12" ht="24" customHeight="1" x14ac:dyDescent="0.45">
      <c r="B41" s="12">
        <v>33</v>
      </c>
      <c r="C41" s="31" t="s">
        <v>107</v>
      </c>
      <c r="D41" s="32" t="s">
        <v>105</v>
      </c>
      <c r="E41" s="33" t="s">
        <v>106</v>
      </c>
      <c r="F41" s="34">
        <v>4</v>
      </c>
      <c r="G41" s="34">
        <v>3</v>
      </c>
      <c r="H41" s="34"/>
      <c r="I41" s="12">
        <f t="shared" ref="I41:I58" si="4">IF(OR($F41="",$G41=""),"",$F41*$G41)</f>
        <v>12</v>
      </c>
      <c r="J41" s="35" t="str">
        <f t="shared" ref="J41:J58" si="5">IF($I41="","",IF($I41&gt;=20,"Develop Now",IF($I41&gt;=12,"Plan It Next","Not This Quarter")))</f>
        <v>Plan It Next</v>
      </c>
      <c r="K41">
        <f t="shared" ref="K41:K58" si="6">IF($I41="","",$I41+(1000-ROW())/100000)</f>
        <v>12.009589999999999</v>
      </c>
      <c r="L41" t="str">
        <f t="shared" ref="L41:L58" si="7">IF($H41="","",ROW())</f>
        <v/>
      </c>
    </row>
    <row r="42" spans="2:12" ht="24" customHeight="1" x14ac:dyDescent="0.45">
      <c r="B42" s="15">
        <v>34</v>
      </c>
      <c r="C42" s="36" t="s">
        <v>108</v>
      </c>
      <c r="D42" s="37" t="s">
        <v>105</v>
      </c>
      <c r="E42" s="38" t="s">
        <v>106</v>
      </c>
      <c r="F42" s="34">
        <v>2</v>
      </c>
      <c r="G42" s="34">
        <v>2</v>
      </c>
      <c r="H42" s="34"/>
      <c r="I42" s="15">
        <f t="shared" si="4"/>
        <v>4</v>
      </c>
      <c r="J42" s="39" t="str">
        <f t="shared" si="5"/>
        <v>Not This Quarter</v>
      </c>
      <c r="K42">
        <f t="shared" si="6"/>
        <v>4.0095799999999997</v>
      </c>
      <c r="L42" t="str">
        <f t="shared" si="7"/>
        <v/>
      </c>
    </row>
    <row r="43" spans="2:12" ht="24" customHeight="1" x14ac:dyDescent="0.45">
      <c r="B43" s="12">
        <v>35</v>
      </c>
      <c r="C43" s="31" t="s">
        <v>109</v>
      </c>
      <c r="D43" s="32" t="s">
        <v>105</v>
      </c>
      <c r="E43" s="33" t="s">
        <v>106</v>
      </c>
      <c r="F43" s="34">
        <v>3</v>
      </c>
      <c r="G43" s="34">
        <v>2</v>
      </c>
      <c r="H43" s="34"/>
      <c r="I43" s="12">
        <f t="shared" si="4"/>
        <v>6</v>
      </c>
      <c r="J43" s="35" t="str">
        <f t="shared" si="5"/>
        <v>Not This Quarter</v>
      </c>
      <c r="K43">
        <f t="shared" si="6"/>
        <v>6.0095700000000001</v>
      </c>
      <c r="L43" t="str">
        <f t="shared" si="7"/>
        <v/>
      </c>
    </row>
    <row r="44" spans="2:12" ht="24" customHeight="1" x14ac:dyDescent="0.45">
      <c r="B44" s="15">
        <v>36</v>
      </c>
      <c r="C44" s="36" t="s">
        <v>110</v>
      </c>
      <c r="D44" s="37" t="s">
        <v>105</v>
      </c>
      <c r="E44" s="38" t="s">
        <v>106</v>
      </c>
      <c r="F44" s="34">
        <v>2</v>
      </c>
      <c r="G44" s="34">
        <v>1</v>
      </c>
      <c r="H44" s="34"/>
      <c r="I44" s="15">
        <f t="shared" si="4"/>
        <v>2</v>
      </c>
      <c r="J44" s="39" t="str">
        <f t="shared" si="5"/>
        <v>Not This Quarter</v>
      </c>
      <c r="K44">
        <f t="shared" si="6"/>
        <v>2.00956</v>
      </c>
      <c r="L44" t="str">
        <f t="shared" si="7"/>
        <v/>
      </c>
    </row>
    <row r="45" spans="2:12" ht="24" customHeight="1" x14ac:dyDescent="0.45">
      <c r="B45" s="12">
        <v>37</v>
      </c>
      <c r="C45" s="31" t="s">
        <v>111</v>
      </c>
      <c r="D45" s="32" t="s">
        <v>105</v>
      </c>
      <c r="E45" s="33" t="s">
        <v>112</v>
      </c>
      <c r="F45" s="34">
        <v>3</v>
      </c>
      <c r="G45" s="34">
        <v>3</v>
      </c>
      <c r="H45" s="34"/>
      <c r="I45" s="12">
        <f t="shared" si="4"/>
        <v>9</v>
      </c>
      <c r="J45" s="35" t="str">
        <f t="shared" si="5"/>
        <v>Not This Quarter</v>
      </c>
      <c r="K45">
        <f t="shared" si="6"/>
        <v>9.0095500000000008</v>
      </c>
      <c r="L45" t="str">
        <f t="shared" si="7"/>
        <v/>
      </c>
    </row>
    <row r="46" spans="2:12" ht="24" customHeight="1" x14ac:dyDescent="0.45">
      <c r="B46" s="15">
        <v>38</v>
      </c>
      <c r="C46" s="36" t="s">
        <v>113</v>
      </c>
      <c r="D46" s="37" t="s">
        <v>105</v>
      </c>
      <c r="E46" s="38" t="s">
        <v>112</v>
      </c>
      <c r="F46" s="34">
        <v>3</v>
      </c>
      <c r="G46" s="34">
        <v>2</v>
      </c>
      <c r="H46" s="34"/>
      <c r="I46" s="15">
        <f t="shared" si="4"/>
        <v>6</v>
      </c>
      <c r="J46" s="39" t="str">
        <f t="shared" si="5"/>
        <v>Not This Quarter</v>
      </c>
      <c r="K46">
        <f t="shared" si="6"/>
        <v>6.0095400000000003</v>
      </c>
      <c r="L46" t="str">
        <f t="shared" si="7"/>
        <v/>
      </c>
    </row>
    <row r="47" spans="2:12" ht="24" customHeight="1" x14ac:dyDescent="0.45">
      <c r="B47" s="12">
        <v>39</v>
      </c>
      <c r="C47" s="31" t="s">
        <v>114</v>
      </c>
      <c r="D47" s="32" t="s">
        <v>105</v>
      </c>
      <c r="E47" s="33" t="s">
        <v>112</v>
      </c>
      <c r="F47" s="34">
        <v>4</v>
      </c>
      <c r="G47" s="34">
        <v>3</v>
      </c>
      <c r="H47" s="34"/>
      <c r="I47" s="12">
        <f t="shared" si="4"/>
        <v>12</v>
      </c>
      <c r="J47" s="35" t="str">
        <f t="shared" si="5"/>
        <v>Plan It Next</v>
      </c>
      <c r="K47">
        <f t="shared" si="6"/>
        <v>12.00953</v>
      </c>
      <c r="L47" t="str">
        <f t="shared" si="7"/>
        <v/>
      </c>
    </row>
    <row r="48" spans="2:12" ht="24" customHeight="1" x14ac:dyDescent="0.45">
      <c r="B48" s="15">
        <v>40</v>
      </c>
      <c r="C48" s="36" t="s">
        <v>115</v>
      </c>
      <c r="D48" s="37" t="s">
        <v>105</v>
      </c>
      <c r="E48" s="38" t="s">
        <v>112</v>
      </c>
      <c r="F48" s="34">
        <v>3</v>
      </c>
      <c r="G48" s="34">
        <v>2</v>
      </c>
      <c r="H48" s="34"/>
      <c r="I48" s="15">
        <f t="shared" si="4"/>
        <v>6</v>
      </c>
      <c r="J48" s="39" t="str">
        <f t="shared" si="5"/>
        <v>Not This Quarter</v>
      </c>
      <c r="K48">
        <f t="shared" si="6"/>
        <v>6.0095200000000002</v>
      </c>
      <c r="L48" t="str">
        <f t="shared" si="7"/>
        <v/>
      </c>
    </row>
    <row r="49" spans="2:12" ht="24" customHeight="1" x14ac:dyDescent="0.45">
      <c r="B49" s="12">
        <v>41</v>
      </c>
      <c r="C49" s="31" t="s">
        <v>116</v>
      </c>
      <c r="D49" s="32" t="s">
        <v>105</v>
      </c>
      <c r="E49" s="33" t="s">
        <v>117</v>
      </c>
      <c r="F49" s="34">
        <v>4</v>
      </c>
      <c r="G49" s="34">
        <v>2</v>
      </c>
      <c r="H49" s="34"/>
      <c r="I49" s="12">
        <f t="shared" si="4"/>
        <v>8</v>
      </c>
      <c r="J49" s="35" t="str">
        <f t="shared" si="5"/>
        <v>Not This Quarter</v>
      </c>
      <c r="K49">
        <f t="shared" si="6"/>
        <v>8.0095100000000006</v>
      </c>
      <c r="L49" t="str">
        <f t="shared" si="7"/>
        <v/>
      </c>
    </row>
    <row r="50" spans="2:12" ht="24" customHeight="1" x14ac:dyDescent="0.45">
      <c r="B50" s="15">
        <v>42</v>
      </c>
      <c r="C50" s="36" t="s">
        <v>118</v>
      </c>
      <c r="D50" s="37" t="s">
        <v>105</v>
      </c>
      <c r="E50" s="38" t="s">
        <v>117</v>
      </c>
      <c r="F50" s="34">
        <v>3</v>
      </c>
      <c r="G50" s="34">
        <v>3</v>
      </c>
      <c r="H50" s="34"/>
      <c r="I50" s="15">
        <f t="shared" si="4"/>
        <v>9</v>
      </c>
      <c r="J50" s="39" t="str">
        <f t="shared" si="5"/>
        <v>Not This Quarter</v>
      </c>
      <c r="K50">
        <f t="shared" si="6"/>
        <v>9.0094999999999992</v>
      </c>
      <c r="L50" t="str">
        <f t="shared" si="7"/>
        <v/>
      </c>
    </row>
    <row r="51" spans="2:12" ht="24" customHeight="1" x14ac:dyDescent="0.45">
      <c r="B51" s="12">
        <v>43</v>
      </c>
      <c r="C51" s="31" t="s">
        <v>119</v>
      </c>
      <c r="D51" s="32" t="s">
        <v>105</v>
      </c>
      <c r="E51" s="33" t="s">
        <v>117</v>
      </c>
      <c r="F51" s="34">
        <v>4</v>
      </c>
      <c r="G51" s="34">
        <v>4</v>
      </c>
      <c r="H51" s="34"/>
      <c r="I51" s="12">
        <f t="shared" si="4"/>
        <v>16</v>
      </c>
      <c r="J51" s="35" t="str">
        <f t="shared" si="5"/>
        <v>Plan It Next</v>
      </c>
      <c r="K51">
        <f t="shared" si="6"/>
        <v>16.00949</v>
      </c>
      <c r="L51" t="str">
        <f t="shared" si="7"/>
        <v/>
      </c>
    </row>
    <row r="52" spans="2:12" ht="24" customHeight="1" x14ac:dyDescent="0.45">
      <c r="B52" s="15">
        <v>44</v>
      </c>
      <c r="C52" s="36" t="s">
        <v>120</v>
      </c>
      <c r="D52" s="37" t="s">
        <v>105</v>
      </c>
      <c r="E52" s="38" t="s">
        <v>117</v>
      </c>
      <c r="F52" s="34">
        <v>3</v>
      </c>
      <c r="G52" s="34">
        <v>2</v>
      </c>
      <c r="H52" s="34"/>
      <c r="I52" s="15">
        <f t="shared" si="4"/>
        <v>6</v>
      </c>
      <c r="J52" s="39" t="str">
        <f t="shared" si="5"/>
        <v>Not This Quarter</v>
      </c>
      <c r="K52">
        <f t="shared" si="6"/>
        <v>6.0094799999999999</v>
      </c>
      <c r="L52" t="str">
        <f t="shared" si="7"/>
        <v/>
      </c>
    </row>
    <row r="53" spans="2:12" ht="24" customHeight="1" x14ac:dyDescent="0.45">
      <c r="B53" s="12">
        <v>45</v>
      </c>
      <c r="C53" s="31" t="s">
        <v>121</v>
      </c>
      <c r="D53" s="32" t="s">
        <v>105</v>
      </c>
      <c r="E53" s="33" t="s">
        <v>117</v>
      </c>
      <c r="F53" s="34">
        <v>3</v>
      </c>
      <c r="G53" s="34">
        <v>3</v>
      </c>
      <c r="H53" s="34"/>
      <c r="I53" s="12">
        <f t="shared" si="4"/>
        <v>9</v>
      </c>
      <c r="J53" s="35" t="str">
        <f t="shared" si="5"/>
        <v>Not This Quarter</v>
      </c>
      <c r="K53">
        <f t="shared" si="6"/>
        <v>9.0094700000000003</v>
      </c>
      <c r="L53" t="str">
        <f t="shared" si="7"/>
        <v/>
      </c>
    </row>
    <row r="54" spans="2:12" ht="24" customHeight="1" x14ac:dyDescent="0.45">
      <c r="B54" s="15">
        <v>46</v>
      </c>
      <c r="C54" s="36" t="s">
        <v>122</v>
      </c>
      <c r="D54" s="37" t="s">
        <v>105</v>
      </c>
      <c r="E54" s="38" t="s">
        <v>117</v>
      </c>
      <c r="F54" s="34">
        <v>2</v>
      </c>
      <c r="G54" s="34">
        <v>4</v>
      </c>
      <c r="H54" s="34"/>
      <c r="I54" s="15">
        <f t="shared" si="4"/>
        <v>8</v>
      </c>
      <c r="J54" s="39" t="str">
        <f t="shared" si="5"/>
        <v>Not This Quarter</v>
      </c>
      <c r="K54">
        <f t="shared" si="6"/>
        <v>8.0094600000000007</v>
      </c>
      <c r="L54" t="str">
        <f t="shared" si="7"/>
        <v/>
      </c>
    </row>
    <row r="55" spans="2:12" ht="24" customHeight="1" x14ac:dyDescent="0.45">
      <c r="B55" s="12">
        <v>47</v>
      </c>
      <c r="C55" s="31" t="s">
        <v>123</v>
      </c>
      <c r="D55" s="32" t="s">
        <v>105</v>
      </c>
      <c r="E55" s="33" t="s">
        <v>117</v>
      </c>
      <c r="F55" s="34">
        <v>2</v>
      </c>
      <c r="G55" s="34">
        <v>3</v>
      </c>
      <c r="H55" s="34"/>
      <c r="I55" s="12">
        <f t="shared" si="4"/>
        <v>6</v>
      </c>
      <c r="J55" s="35" t="str">
        <f t="shared" si="5"/>
        <v>Not This Quarter</v>
      </c>
      <c r="K55">
        <f t="shared" si="6"/>
        <v>6.0094500000000002</v>
      </c>
      <c r="L55" t="str">
        <f t="shared" si="7"/>
        <v/>
      </c>
    </row>
    <row r="56" spans="2:12" ht="24" customHeight="1" x14ac:dyDescent="0.45">
      <c r="B56" s="15">
        <v>48</v>
      </c>
      <c r="C56" s="40"/>
      <c r="D56" s="40"/>
      <c r="E56" s="40"/>
      <c r="F56" s="34"/>
      <c r="G56" s="34"/>
      <c r="H56" s="34"/>
      <c r="I56" s="15" t="str">
        <f t="shared" si="4"/>
        <v/>
      </c>
      <c r="J56" s="39" t="str">
        <f t="shared" si="5"/>
        <v/>
      </c>
      <c r="K56" t="str">
        <f t="shared" si="6"/>
        <v/>
      </c>
      <c r="L56" t="str">
        <f t="shared" si="7"/>
        <v/>
      </c>
    </row>
    <row r="57" spans="2:12" ht="24" customHeight="1" x14ac:dyDescent="0.45">
      <c r="B57" s="12">
        <v>49</v>
      </c>
      <c r="C57" s="40"/>
      <c r="D57" s="40"/>
      <c r="E57" s="40"/>
      <c r="F57" s="34"/>
      <c r="G57" s="34"/>
      <c r="H57" s="34"/>
      <c r="I57" s="12" t="str">
        <f t="shared" si="4"/>
        <v/>
      </c>
      <c r="J57" s="35" t="str">
        <f t="shared" si="5"/>
        <v/>
      </c>
      <c r="K57" t="str">
        <f t="shared" si="6"/>
        <v/>
      </c>
      <c r="L57" t="str">
        <f t="shared" si="7"/>
        <v/>
      </c>
    </row>
    <row r="58" spans="2:12" ht="24" customHeight="1" x14ac:dyDescent="0.45">
      <c r="B58" s="15">
        <v>50</v>
      </c>
      <c r="C58" s="40"/>
      <c r="D58" s="40"/>
      <c r="E58" s="40"/>
      <c r="F58" s="34"/>
      <c r="G58" s="34"/>
      <c r="H58" s="34"/>
      <c r="I58" s="15" t="str">
        <f t="shared" si="4"/>
        <v/>
      </c>
      <c r="J58" s="39" t="str">
        <f t="shared" si="5"/>
        <v/>
      </c>
      <c r="K58" t="str">
        <f t="shared" si="6"/>
        <v/>
      </c>
      <c r="L58" t="str">
        <f t="shared" si="7"/>
        <v/>
      </c>
    </row>
    <row r="60" spans="2:12" ht="15" customHeight="1" x14ac:dyDescent="0.45">
      <c r="B60" s="2" t="s">
        <v>124</v>
      </c>
      <c r="C60" s="2"/>
      <c r="D60" s="2"/>
      <c r="E60" s="2"/>
      <c r="F60" s="2"/>
      <c r="G60" s="2"/>
      <c r="H60" s="2"/>
      <c r="I60" s="2"/>
      <c r="J60" s="2"/>
    </row>
  </sheetData>
  <sheetProtection sheet="1" selectLockedCells="1"/>
  <mergeCells count="5">
    <mergeCell ref="B1:J1"/>
    <mergeCell ref="B3:J3"/>
    <mergeCell ref="B5:J5"/>
    <mergeCell ref="B7:J7"/>
    <mergeCell ref="B60:J60"/>
  </mergeCells>
  <conditionalFormatting sqref="B9:E58">
    <cfRule type="expression" dxfId="3" priority="5">
      <formula>$H9="Yes"</formula>
    </cfRule>
  </conditionalFormatting>
  <conditionalFormatting sqref="I9:J58">
    <cfRule type="cellIs" dxfId="2" priority="2" operator="greaterThanOrEqual">
      <formula>20</formula>
    </cfRule>
    <cfRule type="cellIs" dxfId="1" priority="3" operator="between">
      <formula>12</formula>
      <formula>19</formula>
    </cfRule>
    <cfRule type="cellIs" dxfId="0" priority="4" operator="between">
      <formula>1</formula>
      <formula>11</formula>
    </cfRule>
  </conditionalFormatting>
  <dataValidations count="3">
    <dataValidation type="list" allowBlank="1" sqref="H9:H58" xr:uid="{00000000-0002-0000-0400-000000000000}">
      <formula1>"Yes"</formula1>
      <formula2>0</formula2>
    </dataValidation>
    <dataValidation allowBlank="1" showInputMessage="1" prompt="Type your own task here" sqref="C56:C58" xr:uid="{00000000-0002-0000-0400-000001000000}">
      <formula1>0</formula1>
      <formula2>0</formula2>
    </dataValidation>
    <dataValidation type="list" allowBlank="1" sqref="F9:G58" xr:uid="{00000000-0002-0000-0400-000002000000}">
      <formula1>"1,2,3,4,5"</formula1>
      <formula2>0</formula2>
    </dataValidation>
  </dataValidations>
  <pageMargins left="0.25" right="0.25" top="0.5" bottom="0.5" header="0.511811023622047" footer="0.511811023622047"/>
  <pageSetup paperSize="9" scale="57" fitToHeight="0"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error="Pick a phase from the list." prompt="Choose from the drop-down list" xr:uid="{00000000-0002-0000-0400-000003000000}">
          <x14:formula1>
            <xm:f>Config!$J$2:$J$4</xm:f>
          </x14:formula1>
          <x14:formula2>
            <xm:f>0</xm:f>
          </x14:formula2>
          <xm:sqref>D56:D58</xm:sqref>
        </x14:dataValidation>
        <x14:dataValidation type="list" allowBlank="1" showInputMessage="1" showErrorMessage="1" error="Pick a category from the list." prompt="Choose from the drop-down list" xr:uid="{00000000-0002-0000-0400-000004000000}">
          <x14:formula1>
            <xm:f>Config!$L$2:$L$8</xm:f>
          </x14:formula1>
          <x14:formula2>
            <xm:f>0</xm:f>
          </x14:formula2>
          <xm:sqref>E56:E58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43"/>
  <sheetViews>
    <sheetView showGridLines="0" zoomScaleNormal="100" workbookViewId="0">
      <selection activeCell="G38" sqref="G38"/>
    </sheetView>
  </sheetViews>
  <sheetFormatPr defaultColWidth="8.6640625" defaultRowHeight="14.25" x14ac:dyDescent="0.45"/>
  <cols>
    <col min="1" max="1" width="2" customWidth="1"/>
    <col min="2" max="2" width="30" customWidth="1"/>
    <col min="3" max="3" width="52" customWidth="1"/>
    <col min="4" max="4" width="9" customWidth="1"/>
    <col min="5" max="5" width="16" customWidth="1"/>
    <col min="6" max="6" width="27" customWidth="1"/>
    <col min="7" max="7" width="22" customWidth="1"/>
  </cols>
  <sheetData>
    <row r="1" spans="2:7" ht="39.75" customHeight="1" x14ac:dyDescent="0.45">
      <c r="B1" s="11" t="s">
        <v>158</v>
      </c>
      <c r="C1" s="11"/>
      <c r="D1" s="11"/>
      <c r="E1" s="11"/>
      <c r="F1" s="11"/>
      <c r="G1" s="11"/>
    </row>
    <row r="2" spans="2:7" ht="4.5" customHeight="1" x14ac:dyDescent="0.45"/>
    <row r="3" spans="2:7" ht="19.5" customHeight="1" x14ac:dyDescent="0.45">
      <c r="B3" s="10" t="str">
        <f>IF(COUNTIFS('Assessment Example'!$F$9:$F$58,"&gt;0",'Assessment Example'!$G$9:$G$58,"&gt;0")=0,"Nothing rated yet. Open the Assessment tab and start with row 1.","You've rated "&amp;COUNTIFS('Assessment Example'!$F$9:$F$58,"&gt;0",'Assessment Example'!$G$9:$G$58,"&gt;0")&amp;" tasks."&amp;IF(COUNTIFS('Assessment Example'!$F$9:$F$58,"&gt;0",'Assessment Example'!$G$9:$G$58,"&gt;0")&lt;47," Keep going; the read sharpens once all 47 are in.",""))</f>
        <v>You've rated 47 tasks.</v>
      </c>
      <c r="C3" s="10"/>
      <c r="D3" s="10"/>
      <c r="E3" s="10"/>
      <c r="F3" s="10"/>
      <c r="G3" s="10"/>
    </row>
    <row r="4" spans="2:7" ht="4.5" customHeight="1" x14ac:dyDescent="0.45"/>
    <row r="5" spans="2:7" ht="21.75" customHeight="1" x14ac:dyDescent="0.45">
      <c r="B5" s="9" t="s">
        <v>126</v>
      </c>
      <c r="C5" s="9"/>
      <c r="D5" s="9"/>
      <c r="E5" s="9"/>
      <c r="F5" s="9"/>
      <c r="G5" s="9"/>
    </row>
    <row r="7" spans="2:7" ht="25.5" customHeight="1" x14ac:dyDescent="0.45">
      <c r="B7" s="41" t="s">
        <v>127</v>
      </c>
      <c r="C7" s="1" t="str">
        <f>IF(SUM($D$22:$D$24)=0,"Complete the Assessment tab",INDEX($B$22:$B$24,MATCH(MAX($D$22:$D$24),$D$22:$D$24,0)))</f>
        <v>Leading People</v>
      </c>
      <c r="D7" s="1"/>
      <c r="E7" s="1"/>
      <c r="F7" s="1"/>
      <c r="G7" s="1"/>
    </row>
    <row r="8" spans="2:7" ht="25.5" customHeight="1" x14ac:dyDescent="0.45">
      <c r="B8" s="41" t="s">
        <v>128</v>
      </c>
      <c r="C8" s="1" t="str">
        <f>IF(SUM($D$28:$D$34)=0,"",IF(MAX($D$28:$D$34)&gt;=3,INDEX($B$28:$B$34,MATCH(MAX($D$28:$D$34),$D$28:$D$34,0)),"No single theme. Take your top two by score and don't worry about the pattern."))</f>
        <v>Coaching and Performance</v>
      </c>
      <c r="D8" s="1"/>
      <c r="E8" s="1"/>
      <c r="F8" s="1"/>
      <c r="G8" s="1"/>
    </row>
    <row r="9" spans="2:7" ht="4.5" customHeight="1" x14ac:dyDescent="0.45"/>
    <row r="10" spans="2:7" ht="19.5" customHeight="1" x14ac:dyDescent="0.45">
      <c r="B10" s="10" t="str">
        <f>IF(SUM($D$22:$D$24)=0,"Rate the tasks and this page fills in by itself.","Your priorities cluster in "&amp;$C$7&amp;". That is the part of the library to open next: "&amp;$C$7&amp;" Tools.")</f>
        <v>Your priorities cluster in Leading People. That is the part of the library to open next: Leading People Tools.</v>
      </c>
      <c r="C10" s="10"/>
      <c r="D10" s="10"/>
      <c r="E10" s="10"/>
      <c r="F10" s="10"/>
      <c r="G10" s="10"/>
    </row>
    <row r="11" spans="2:7" ht="4.5" customHeight="1" x14ac:dyDescent="0.45"/>
    <row r="12" spans="2:7" ht="21.75" customHeight="1" x14ac:dyDescent="0.45">
      <c r="B12" s="9" t="s">
        <v>129</v>
      </c>
      <c r="C12" s="9"/>
      <c r="D12" s="9"/>
      <c r="E12" s="9"/>
      <c r="F12" s="9"/>
      <c r="G12" s="9"/>
    </row>
    <row r="13" spans="2:7" ht="21.75" customHeight="1" x14ac:dyDescent="0.45">
      <c r="B13" s="28" t="s">
        <v>130</v>
      </c>
      <c r="C13" s="29" t="s">
        <v>131</v>
      </c>
      <c r="D13" s="28" t="s">
        <v>132</v>
      </c>
      <c r="E13" s="29" t="s">
        <v>60</v>
      </c>
      <c r="F13" s="29" t="s">
        <v>61</v>
      </c>
      <c r="G13" s="28" t="s">
        <v>66</v>
      </c>
    </row>
    <row r="14" spans="2:7" ht="24" customHeight="1" x14ac:dyDescent="0.45">
      <c r="B14" s="12">
        <v>1</v>
      </c>
      <c r="C14" s="31" t="str">
        <f>IFERROR(INDEX('Assessment Example'!$C$9:$C$58,MATCH(LARGE('Assessment Example'!$K$9:$K$58,1),'Assessment Example'!$K$9:$K$58,0)),"")</f>
        <v>Screen employee applications and resumes</v>
      </c>
      <c r="D14" s="12">
        <f>IFERROR(INDEX('Assessment Example'!$I$9:$I$58,MATCH(LARGE('Assessment Example'!$K$9:$K$58,1),'Assessment Example'!$K$9:$K$58,0)),"")</f>
        <v>25</v>
      </c>
      <c r="E14" s="32" t="str">
        <f>IFERROR(INDEX('Assessment Example'!$D$9:$D$58,MATCH(LARGE('Assessment Example'!$K$9:$K$58,1),'Assessment Example'!$K$9:$K$58,0)),"")</f>
        <v>Leading People</v>
      </c>
      <c r="F14" s="33" t="str">
        <f>IFERROR(INDEX('Assessment Example'!$E$9:$E$58,MATCH(LARGE('Assessment Example'!$K$9:$K$58,1),'Assessment Example'!$K$9:$K$58,0)),"")</f>
        <v>Staffing and Hiring</v>
      </c>
      <c r="G14" s="12" t="str">
        <f>IFERROR(INDEX('Assessment Example'!$J$9:$J$58,MATCH(LARGE('Assessment Example'!$K$9:$K$58,1),'Assessment Example'!$K$9:$K$58,0)),"")</f>
        <v>Develop Now</v>
      </c>
    </row>
    <row r="15" spans="2:7" ht="24" customHeight="1" x14ac:dyDescent="0.45">
      <c r="B15" s="15">
        <v>2</v>
      </c>
      <c r="C15" s="36" t="str">
        <f>IFERROR(INDEX('Assessment Example'!$C$9:$C$58,MATCH(LARGE('Assessment Example'!$K$9:$K$58,2),'Assessment Example'!$K$9:$K$58,0)),"")</f>
        <v>Provide an employee with constructive criticism of their work</v>
      </c>
      <c r="D15" s="15">
        <f>IFERROR(INDEX('Assessment Example'!$I$9:$I$58,MATCH(LARGE('Assessment Example'!$K$9:$K$58,2),'Assessment Example'!$K$9:$K$58,0)),"")</f>
        <v>25</v>
      </c>
      <c r="E15" s="37" t="str">
        <f>IFERROR(INDEX('Assessment Example'!$D$9:$D$58,MATCH(LARGE('Assessment Example'!$K$9:$K$58,2),'Assessment Example'!$K$9:$K$58,0)),"")</f>
        <v>Leading People</v>
      </c>
      <c r="F15" s="38" t="str">
        <f>IFERROR(INDEX('Assessment Example'!$E$9:$E$58,MATCH(LARGE('Assessment Example'!$K$9:$K$58,2),'Assessment Example'!$K$9:$K$58,0)),"")</f>
        <v>Coaching and Performance</v>
      </c>
      <c r="G15" s="15" t="str">
        <f>IFERROR(INDEX('Assessment Example'!$J$9:$J$58,MATCH(LARGE('Assessment Example'!$K$9:$K$58,2),'Assessment Example'!$K$9:$K$58,0)),"")</f>
        <v>Develop Now</v>
      </c>
    </row>
    <row r="16" spans="2:7" ht="24" customHeight="1" x14ac:dyDescent="0.45">
      <c r="B16" s="12">
        <v>3</v>
      </c>
      <c r="C16" s="31" t="str">
        <f>IFERROR(INDEX('Assessment Example'!$C$9:$C$58,MATCH(LARGE('Assessment Example'!$K$9:$K$58,3),'Assessment Example'!$K$9:$K$58,0)),"")</f>
        <v>Conduct a formal employee performance appraisal</v>
      </c>
      <c r="D16" s="12">
        <f>IFERROR(INDEX('Assessment Example'!$I$9:$I$58,MATCH(LARGE('Assessment Example'!$K$9:$K$58,3),'Assessment Example'!$K$9:$K$58,0)),"")</f>
        <v>25</v>
      </c>
      <c r="E16" s="32" t="str">
        <f>IFERROR(INDEX('Assessment Example'!$D$9:$D$58,MATCH(LARGE('Assessment Example'!$K$9:$K$58,3),'Assessment Example'!$K$9:$K$58,0)),"")</f>
        <v>Leading People</v>
      </c>
      <c r="F16" s="33" t="str">
        <f>IFERROR(INDEX('Assessment Example'!$E$9:$E$58,MATCH(LARGE('Assessment Example'!$K$9:$K$58,3),'Assessment Example'!$K$9:$K$58,0)),"")</f>
        <v>Coaching and Performance</v>
      </c>
      <c r="G16" s="12" t="str">
        <f>IFERROR(INDEX('Assessment Example'!$J$9:$J$58,MATCH(LARGE('Assessment Example'!$K$9:$K$58,3),'Assessment Example'!$K$9:$K$58,0)),"")</f>
        <v>Develop Now</v>
      </c>
    </row>
    <row r="17" spans="2:7" ht="24" customHeight="1" x14ac:dyDescent="0.45">
      <c r="B17" s="15">
        <v>4</v>
      </c>
      <c r="C17" s="36" t="str">
        <f>IFERROR(INDEX('Assessment Example'!$C$9:$C$58,MATCH(LARGE('Assessment Example'!$K$9:$K$58,4),'Assessment Example'!$K$9:$K$58,0)),"")</f>
        <v>Motivate your employees</v>
      </c>
      <c r="D17" s="15">
        <f>IFERROR(INDEX('Assessment Example'!$I$9:$I$58,MATCH(LARGE('Assessment Example'!$K$9:$K$58,4),'Assessment Example'!$K$9:$K$58,0)),"")</f>
        <v>25</v>
      </c>
      <c r="E17" s="37" t="str">
        <f>IFERROR(INDEX('Assessment Example'!$D$9:$D$58,MATCH(LARGE('Assessment Example'!$K$9:$K$58,4),'Assessment Example'!$K$9:$K$58,0)),"")</f>
        <v>Leading People</v>
      </c>
      <c r="F17" s="38" t="str">
        <f>IFERROR(INDEX('Assessment Example'!$E$9:$E$58,MATCH(LARGE('Assessment Example'!$K$9:$K$58,4),'Assessment Example'!$K$9:$K$58,0)),"")</f>
        <v>Coaching and Performance</v>
      </c>
      <c r="G17" s="15" t="str">
        <f>IFERROR(INDEX('Assessment Example'!$J$9:$J$58,MATCH(LARGE('Assessment Example'!$K$9:$K$58,4),'Assessment Example'!$K$9:$K$58,0)),"")</f>
        <v>Develop Now</v>
      </c>
    </row>
    <row r="18" spans="2:7" ht="24" customHeight="1" x14ac:dyDescent="0.45">
      <c r="B18" s="12">
        <v>5</v>
      </c>
      <c r="C18" s="31" t="str">
        <f>IFERROR(INDEX('Assessment Example'!$C$9:$C$58,MATCH(LARGE('Assessment Example'!$K$9:$K$58,5),'Assessment Example'!$K$9:$K$58,0)),"")</f>
        <v>Take corrective action when an employee is behind on individual goals</v>
      </c>
      <c r="D18" s="12">
        <f>IFERROR(INDEX('Assessment Example'!$I$9:$I$58,MATCH(LARGE('Assessment Example'!$K$9:$K$58,5),'Assessment Example'!$K$9:$K$58,0)),"")</f>
        <v>20</v>
      </c>
      <c r="E18" s="32" t="str">
        <f>IFERROR(INDEX('Assessment Example'!$D$9:$D$58,MATCH(LARGE('Assessment Example'!$K$9:$K$58,5),'Assessment Example'!$K$9:$K$58,0)),"")</f>
        <v>Leading People</v>
      </c>
      <c r="F18" s="33" t="str">
        <f>IFERROR(INDEX('Assessment Example'!$E$9:$E$58,MATCH(LARGE('Assessment Example'!$K$9:$K$58,5),'Assessment Example'!$K$9:$K$58,0)),"")</f>
        <v>Coaching and Performance</v>
      </c>
      <c r="G18" s="12" t="str">
        <f>IFERROR(INDEX('Assessment Example'!$J$9:$J$58,MATCH(LARGE('Assessment Example'!$K$9:$K$58,5),'Assessment Example'!$K$9:$K$58,0)),"")</f>
        <v>Develop Now</v>
      </c>
    </row>
    <row r="19" spans="2:7" ht="9.75" customHeight="1" x14ac:dyDescent="0.45"/>
    <row r="20" spans="2:7" ht="21.75" customHeight="1" x14ac:dyDescent="0.45">
      <c r="B20" s="9" t="s">
        <v>133</v>
      </c>
      <c r="C20" s="9"/>
      <c r="D20" s="9"/>
      <c r="E20" s="9"/>
      <c r="F20" s="9"/>
      <c r="G20" s="9"/>
    </row>
    <row r="21" spans="2:7" ht="21.75" customHeight="1" x14ac:dyDescent="0.45">
      <c r="B21" s="29" t="s">
        <v>60</v>
      </c>
      <c r="C21" s="29" t="s">
        <v>134</v>
      </c>
      <c r="D21" s="28" t="s">
        <v>135</v>
      </c>
      <c r="E21" s="28" t="s">
        <v>136</v>
      </c>
      <c r="F21" s="28" t="s">
        <v>137</v>
      </c>
      <c r="G21" s="28" t="s">
        <v>138</v>
      </c>
    </row>
    <row r="22" spans="2:7" ht="21.75" customHeight="1" x14ac:dyDescent="0.45">
      <c r="B22" s="13" t="s">
        <v>68</v>
      </c>
      <c r="C22" s="42" t="str">
        <f>IF($D22=0,"",REPT("|",$D22))</f>
        <v/>
      </c>
      <c r="D22" s="12">
        <f>COUNTIF($E$14:$E$18,$B22)</f>
        <v>0</v>
      </c>
      <c r="E22" s="12">
        <f>COUNTIFS('Assessment Example'!$D$9:$D$58,$B22,'Assessment Example'!$J$9:$J$58,"Develop Now")</f>
        <v>0</v>
      </c>
      <c r="F22" s="12">
        <f>COUNTIFS('Assessment Example'!$D$9:$D$58,$B22,'Assessment Example'!$J$9:$J$58,"Plan It Next")</f>
        <v>2</v>
      </c>
      <c r="G22" s="12">
        <f>COUNTIF('Assessment Example'!$D$9:$D$58,$B22)</f>
        <v>6</v>
      </c>
    </row>
    <row r="23" spans="2:7" ht="21.75" customHeight="1" x14ac:dyDescent="0.45">
      <c r="B23" s="16" t="s">
        <v>76</v>
      </c>
      <c r="C23" s="43" t="str">
        <f>IF($D23=0,"",REPT("|",$D23))</f>
        <v>|||||</v>
      </c>
      <c r="D23" s="15">
        <f>COUNTIF($E$14:$E$18,$B23)</f>
        <v>5</v>
      </c>
      <c r="E23" s="15">
        <f>COUNTIFS('Assessment Example'!$D$9:$D$58,$B23,'Assessment Example'!$J$9:$J$58,"Develop Now")</f>
        <v>5</v>
      </c>
      <c r="F23" s="15">
        <f>COUNTIFS('Assessment Example'!$D$9:$D$58,$B23,'Assessment Example'!$J$9:$J$58,"Plan It Next")</f>
        <v>9</v>
      </c>
      <c r="G23" s="15">
        <f>COUNTIF('Assessment Example'!$D$9:$D$58,$B23)</f>
        <v>25</v>
      </c>
    </row>
    <row r="24" spans="2:7" ht="21.75" customHeight="1" x14ac:dyDescent="0.45">
      <c r="B24" s="13" t="s">
        <v>105</v>
      </c>
      <c r="C24" s="42" t="str">
        <f>IF($D24=0,"",REPT("|",$D24))</f>
        <v/>
      </c>
      <c r="D24" s="12">
        <f>COUNTIF($E$14:$E$18,$B24)</f>
        <v>0</v>
      </c>
      <c r="E24" s="12">
        <f>COUNTIFS('Assessment Example'!$D$9:$D$58,$B24,'Assessment Example'!$J$9:$J$58,"Develop Now")</f>
        <v>0</v>
      </c>
      <c r="F24" s="12">
        <f>COUNTIFS('Assessment Example'!$D$9:$D$58,$B24,'Assessment Example'!$J$9:$J$58,"Plan It Next")</f>
        <v>3</v>
      </c>
      <c r="G24" s="12">
        <f>COUNTIF('Assessment Example'!$D$9:$D$58,$B24)</f>
        <v>16</v>
      </c>
    </row>
    <row r="25" spans="2:7" ht="9.75" customHeight="1" x14ac:dyDescent="0.45"/>
    <row r="26" spans="2:7" ht="21.75" customHeight="1" x14ac:dyDescent="0.45">
      <c r="B26" s="9" t="s">
        <v>139</v>
      </c>
      <c r="C26" s="9"/>
      <c r="D26" s="9"/>
      <c r="E26" s="9"/>
      <c r="F26" s="9"/>
      <c r="G26" s="9"/>
    </row>
    <row r="27" spans="2:7" ht="21.75" customHeight="1" x14ac:dyDescent="0.45">
      <c r="B27" s="29" t="s">
        <v>61</v>
      </c>
      <c r="C27" s="29" t="s">
        <v>134</v>
      </c>
      <c r="D27" s="28" t="s">
        <v>135</v>
      </c>
      <c r="E27" s="28" t="s">
        <v>136</v>
      </c>
      <c r="F27" s="28" t="s">
        <v>137</v>
      </c>
      <c r="G27" s="28" t="s">
        <v>138</v>
      </c>
    </row>
    <row r="28" spans="2:7" ht="21.75" customHeight="1" x14ac:dyDescent="0.45">
      <c r="B28" s="32" t="s">
        <v>69</v>
      </c>
      <c r="C28" s="42" t="str">
        <f t="shared" ref="C28:C34" si="0">IF($D28=0,"",REPT("|",$D28))</f>
        <v/>
      </c>
      <c r="D28" s="12">
        <f t="shared" ref="D28:D34" si="1">COUNTIF($F$14:$F$18,$B28)</f>
        <v>0</v>
      </c>
      <c r="E28" s="12">
        <f>COUNTIFS('Assessment Example'!$E$9:$E$58,$B28,'Assessment Example'!$J$9:$J$58,"Develop Now")</f>
        <v>0</v>
      </c>
      <c r="F28" s="12">
        <f>COUNTIFS('Assessment Example'!$E$9:$E$58,$B28,'Assessment Example'!$J$9:$J$58,"Plan It Next")</f>
        <v>2</v>
      </c>
      <c r="G28" s="12">
        <f>COUNTIF('Assessment Example'!$E$9:$E$58,$B28)</f>
        <v>6</v>
      </c>
    </row>
    <row r="29" spans="2:7" ht="21.75" customHeight="1" x14ac:dyDescent="0.45">
      <c r="B29" s="37" t="s">
        <v>77</v>
      </c>
      <c r="C29" s="43" t="str">
        <f t="shared" si="0"/>
        <v>|</v>
      </c>
      <c r="D29" s="15">
        <f t="shared" si="1"/>
        <v>1</v>
      </c>
      <c r="E29" s="15">
        <f>COUNTIFS('Assessment Example'!$E$9:$E$58,$B29,'Assessment Example'!$J$9:$J$58,"Develop Now")</f>
        <v>1</v>
      </c>
      <c r="F29" s="15">
        <f>COUNTIFS('Assessment Example'!$E$9:$E$58,$B29,'Assessment Example'!$J$9:$J$58,"Plan It Next")</f>
        <v>2</v>
      </c>
      <c r="G29" s="15">
        <f>COUNTIF('Assessment Example'!$E$9:$E$58,$B29)</f>
        <v>6</v>
      </c>
    </row>
    <row r="30" spans="2:7" ht="21.75" customHeight="1" x14ac:dyDescent="0.45">
      <c r="B30" s="32" t="s">
        <v>84</v>
      </c>
      <c r="C30" s="42" t="str">
        <f t="shared" si="0"/>
        <v>||||</v>
      </c>
      <c r="D30" s="12">
        <f t="shared" si="1"/>
        <v>4</v>
      </c>
      <c r="E30" s="12">
        <f>COUNTIFS('Assessment Example'!$E$9:$E$58,$B30,'Assessment Example'!$J$9:$J$58,"Develop Now")</f>
        <v>4</v>
      </c>
      <c r="F30" s="12">
        <f>COUNTIFS('Assessment Example'!$E$9:$E$58,$B30,'Assessment Example'!$J$9:$J$58,"Plan It Next")</f>
        <v>3</v>
      </c>
      <c r="G30" s="12">
        <f>COUNTIF('Assessment Example'!$E$9:$E$58,$B30)</f>
        <v>10</v>
      </c>
    </row>
    <row r="31" spans="2:7" ht="21.75" customHeight="1" x14ac:dyDescent="0.45">
      <c r="B31" s="37" t="s">
        <v>95</v>
      </c>
      <c r="C31" s="43" t="str">
        <f t="shared" si="0"/>
        <v/>
      </c>
      <c r="D31" s="15">
        <f t="shared" si="1"/>
        <v>0</v>
      </c>
      <c r="E31" s="15">
        <f>COUNTIFS('Assessment Example'!$E$9:$E$58,$B31,'Assessment Example'!$J$9:$J$58,"Develop Now")</f>
        <v>0</v>
      </c>
      <c r="F31" s="15">
        <f>COUNTIFS('Assessment Example'!$E$9:$E$58,$B31,'Assessment Example'!$J$9:$J$58,"Plan It Next")</f>
        <v>4</v>
      </c>
      <c r="G31" s="15">
        <f>COUNTIF('Assessment Example'!$E$9:$E$58,$B31)</f>
        <v>9</v>
      </c>
    </row>
    <row r="32" spans="2:7" ht="21.75" customHeight="1" x14ac:dyDescent="0.45">
      <c r="B32" s="32" t="s">
        <v>106</v>
      </c>
      <c r="C32" s="42" t="str">
        <f t="shared" si="0"/>
        <v/>
      </c>
      <c r="D32" s="12">
        <f t="shared" si="1"/>
        <v>0</v>
      </c>
      <c r="E32" s="12">
        <f>COUNTIFS('Assessment Example'!$E$9:$E$58,$B32,'Assessment Example'!$J$9:$J$58,"Develop Now")</f>
        <v>0</v>
      </c>
      <c r="F32" s="12">
        <f>COUNTIFS('Assessment Example'!$E$9:$E$58,$B32,'Assessment Example'!$J$9:$J$58,"Plan It Next")</f>
        <v>1</v>
      </c>
      <c r="G32" s="12">
        <f>COUNTIF('Assessment Example'!$E$9:$E$58,$B32)</f>
        <v>5</v>
      </c>
    </row>
    <row r="33" spans="2:7" ht="21.75" customHeight="1" x14ac:dyDescent="0.45">
      <c r="B33" s="37" t="s">
        <v>112</v>
      </c>
      <c r="C33" s="43" t="str">
        <f t="shared" si="0"/>
        <v/>
      </c>
      <c r="D33" s="15">
        <f t="shared" si="1"/>
        <v>0</v>
      </c>
      <c r="E33" s="15">
        <f>COUNTIFS('Assessment Example'!$E$9:$E$58,$B33,'Assessment Example'!$J$9:$J$58,"Develop Now")</f>
        <v>0</v>
      </c>
      <c r="F33" s="15">
        <f>COUNTIFS('Assessment Example'!$E$9:$E$58,$B33,'Assessment Example'!$J$9:$J$58,"Plan It Next")</f>
        <v>1</v>
      </c>
      <c r="G33" s="15">
        <f>COUNTIF('Assessment Example'!$E$9:$E$58,$B33)</f>
        <v>4</v>
      </c>
    </row>
    <row r="34" spans="2:7" ht="21.75" customHeight="1" x14ac:dyDescent="0.45">
      <c r="B34" s="32" t="s">
        <v>117</v>
      </c>
      <c r="C34" s="42" t="str">
        <f t="shared" si="0"/>
        <v/>
      </c>
      <c r="D34" s="12">
        <f t="shared" si="1"/>
        <v>0</v>
      </c>
      <c r="E34" s="12">
        <f>COUNTIFS('Assessment Example'!$E$9:$E$58,$B34,'Assessment Example'!$J$9:$J$58,"Develop Now")</f>
        <v>0</v>
      </c>
      <c r="F34" s="12">
        <f>COUNTIFS('Assessment Example'!$E$9:$E$58,$B34,'Assessment Example'!$J$9:$J$58,"Plan It Next")</f>
        <v>1</v>
      </c>
      <c r="G34" s="12">
        <f>COUNTIF('Assessment Example'!$E$9:$E$58,$B34)</f>
        <v>7</v>
      </c>
    </row>
    <row r="35" spans="2:7" ht="9.75" customHeight="1" x14ac:dyDescent="0.45"/>
    <row r="36" spans="2:7" ht="21.75" customHeight="1" x14ac:dyDescent="0.45">
      <c r="B36" s="9" t="s">
        <v>140</v>
      </c>
      <c r="C36" s="9"/>
      <c r="D36" s="9"/>
      <c r="E36" s="9"/>
      <c r="F36" s="9"/>
      <c r="G36" s="9"/>
    </row>
    <row r="37" spans="2:7" ht="21.75" customHeight="1" x14ac:dyDescent="0.45">
      <c r="B37" s="28" t="s">
        <v>58</v>
      </c>
      <c r="C37" s="28" t="s">
        <v>141</v>
      </c>
      <c r="D37" s="28"/>
      <c r="E37" s="28" t="s">
        <v>60</v>
      </c>
      <c r="F37" s="28" t="s">
        <v>61</v>
      </c>
      <c r="G37" s="30" t="s">
        <v>142</v>
      </c>
    </row>
    <row r="38" spans="2:7" ht="24" customHeight="1" x14ac:dyDescent="0.45">
      <c r="B38" s="12">
        <v>1</v>
      </c>
      <c r="C38" s="31" t="str">
        <f>IFERROR(INDEX('Assessment Example'!$C$9:$C$58,SMALL('Assessment Example'!$L$9:$L$58,1)-8),"")</f>
        <v>Orient a new employee to benefits, pay, and policies</v>
      </c>
      <c r="D38" s="23"/>
      <c r="E38" s="32" t="str">
        <f>IFERROR(INDEX('Assessment Example'!$D$9:$D$58,SMALL('Assessment Example'!$L$9:$L$58,1)-8),"")</f>
        <v>Leading People</v>
      </c>
      <c r="F38" s="33" t="str">
        <f>IFERROR(INDEX('Assessment Example'!$E$9:$E$58,SMALL('Assessment Example'!$L$9:$L$58,1)-8),"")</f>
        <v>Staffing and Hiring</v>
      </c>
      <c r="G38" s="34"/>
    </row>
    <row r="39" spans="2:7" ht="24" customHeight="1" x14ac:dyDescent="0.45">
      <c r="B39" s="15">
        <v>2</v>
      </c>
      <c r="C39" s="36" t="str">
        <f>IFERROR(INDEX('Assessment Example'!$C$9:$C$58,SMALL('Assessment Example'!$L$9:$L$58,2)-8),"")</f>
        <v>Deal with an employee suspected of substance abuse</v>
      </c>
      <c r="D39" s="24"/>
      <c r="E39" s="37" t="str">
        <f>IFERROR(INDEX('Assessment Example'!$D$9:$D$58,SMALL('Assessment Example'!$L$9:$L$58,2)-8),"")</f>
        <v>Leading People</v>
      </c>
      <c r="F39" s="38" t="str">
        <f>IFERROR(INDEX('Assessment Example'!$E$9:$E$58,SMALL('Assessment Example'!$L$9:$L$58,2)-8),"")</f>
        <v>Difficult Situations</v>
      </c>
      <c r="G39" s="34"/>
    </row>
    <row r="40" spans="2:7" ht="24" customHeight="1" x14ac:dyDescent="0.45">
      <c r="B40" s="12">
        <v>3</v>
      </c>
      <c r="C40" s="31" t="str">
        <f>IFERROR(INDEX('Assessment Example'!$C$9:$C$58,SMALL('Assessment Example'!$L$9:$L$58,3)-8),"")</f>
        <v>Terminate an employee</v>
      </c>
      <c r="D40" s="23"/>
      <c r="E40" s="32" t="str">
        <f>IFERROR(INDEX('Assessment Example'!$D$9:$D$58,SMALL('Assessment Example'!$L$9:$L$58,3)-8),"")</f>
        <v>Leading People</v>
      </c>
      <c r="F40" s="33" t="str">
        <f>IFERROR(INDEX('Assessment Example'!$E$9:$E$58,SMALL('Assessment Example'!$L$9:$L$58,3)-8),"")</f>
        <v>Difficult Situations</v>
      </c>
      <c r="G40" s="34"/>
    </row>
    <row r="41" spans="2:7" ht="24" customHeight="1" x14ac:dyDescent="0.45">
      <c r="B41" s="15">
        <v>4</v>
      </c>
      <c r="C41" s="36" t="str">
        <f>IFERROR(INDEX('Assessment Example'!$C$9:$C$58,SMALL('Assessment Example'!$L$9:$L$58,4)-8),"")</f>
        <v/>
      </c>
      <c r="D41" s="24"/>
      <c r="E41" s="37" t="str">
        <f>IFERROR(INDEX('Assessment Example'!$D$9:$D$58,SMALL('Assessment Example'!$L$9:$L$58,4)-8),"")</f>
        <v/>
      </c>
      <c r="F41" s="38" t="str">
        <f>IFERROR(INDEX('Assessment Example'!$E$9:$E$58,SMALL('Assessment Example'!$L$9:$L$58,4)-8),"")</f>
        <v/>
      </c>
      <c r="G41" s="34"/>
    </row>
    <row r="42" spans="2:7" ht="24" customHeight="1" x14ac:dyDescent="0.45">
      <c r="B42" s="12">
        <v>5</v>
      </c>
      <c r="C42" s="31" t="str">
        <f>IFERROR(INDEX('Assessment Example'!$C$9:$C$58,SMALL('Assessment Example'!$L$9:$L$58,5)-8),"")</f>
        <v/>
      </c>
      <c r="D42" s="23"/>
      <c r="E42" s="32" t="str">
        <f>IFERROR(INDEX('Assessment Example'!$D$9:$D$58,SMALL('Assessment Example'!$L$9:$L$58,5)-8),"")</f>
        <v/>
      </c>
      <c r="F42" s="33" t="str">
        <f>IFERROR(INDEX('Assessment Example'!$E$9:$E$58,SMALL('Assessment Example'!$L$9:$L$58,5)-8),"")</f>
        <v/>
      </c>
      <c r="G42" s="34"/>
    </row>
    <row r="43" spans="2:7" ht="24" customHeight="1" x14ac:dyDescent="0.45">
      <c r="B43" s="15">
        <v>6</v>
      </c>
      <c r="C43" s="36" t="str">
        <f>IFERROR(INDEX('Assessment Example'!$C$9:$C$58,SMALL('Assessment Example'!$L$9:$L$58,6)-8),"")</f>
        <v/>
      </c>
      <c r="D43" s="24"/>
      <c r="E43" s="37" t="str">
        <f>IFERROR(INDEX('Assessment Example'!$D$9:$D$58,SMALL('Assessment Example'!$L$9:$L$58,6)-8),"")</f>
        <v/>
      </c>
      <c r="F43" s="38" t="str">
        <f>IFERROR(INDEX('Assessment Example'!$E$9:$E$58,SMALL('Assessment Example'!$L$9:$L$58,6)-8),"")</f>
        <v/>
      </c>
      <c r="G43" s="34"/>
    </row>
  </sheetData>
  <sheetProtection sheet="1" selectLockedCells="1"/>
  <mergeCells count="10">
    <mergeCell ref="B10:G10"/>
    <mergeCell ref="B12:G12"/>
    <mergeCell ref="B20:G20"/>
    <mergeCell ref="B26:G26"/>
    <mergeCell ref="B36:G36"/>
    <mergeCell ref="B1:G1"/>
    <mergeCell ref="B3:G3"/>
    <mergeCell ref="B5:G5"/>
    <mergeCell ref="C7:G7"/>
    <mergeCell ref="C8:G8"/>
  </mergeCells>
  <dataValidations count="1">
    <dataValidation allowBlank="1" showInputMessage="1" prompt="Enter Date" sqref="G38:G43" xr:uid="{00000000-0002-0000-0500-000000000000}">
      <formula1>0</formula1>
      <formula2>0</formula2>
    </dataValidation>
  </dataValidations>
  <pageMargins left="0.25" right="0.25" top="0.25" bottom="0.25" header="0.511811023622047" footer="0.511811023622047"/>
  <pageSetup paperSize="9" scale="64" fitToHeight="0"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D17"/>
  <sheetViews>
    <sheetView showGridLines="0" zoomScaleNormal="100" workbookViewId="0">
      <selection activeCell="C11" sqref="C11"/>
    </sheetView>
  </sheetViews>
  <sheetFormatPr defaultColWidth="8.6640625" defaultRowHeight="14.25" x14ac:dyDescent="0.45"/>
  <cols>
    <col min="1" max="1" width="2" customWidth="1"/>
    <col min="2" max="2" width="26" customWidth="1"/>
    <col min="3" max="4" width="44" customWidth="1"/>
  </cols>
  <sheetData>
    <row r="1" spans="2:4" ht="39.75" customHeight="1" x14ac:dyDescent="0.45">
      <c r="B1" s="11" t="s">
        <v>159</v>
      </c>
      <c r="C1" s="11"/>
      <c r="D1" s="11"/>
    </row>
    <row r="3" spans="2:4" ht="31.5" customHeight="1" x14ac:dyDescent="0.45">
      <c r="B3" s="10" t="s">
        <v>144</v>
      </c>
      <c r="C3" s="10"/>
      <c r="D3" s="10"/>
    </row>
    <row r="5" spans="2:4" ht="21.75" customHeight="1" x14ac:dyDescent="0.45">
      <c r="B5" s="9" t="s">
        <v>145</v>
      </c>
      <c r="C5" s="9"/>
      <c r="D5" s="9"/>
    </row>
    <row r="7" spans="2:4" ht="25.5" customHeight="1" x14ac:dyDescent="0.45">
      <c r="B7" s="41" t="s">
        <v>146</v>
      </c>
      <c r="C7" s="60" t="str">
        <f>'Results Example'!$C$7</f>
        <v>Leading People</v>
      </c>
      <c r="D7" s="60"/>
    </row>
    <row r="8" spans="2:4" ht="25.5" customHeight="1" x14ac:dyDescent="0.45">
      <c r="B8" s="41" t="s">
        <v>147</v>
      </c>
      <c r="C8" s="60" t="str">
        <f>'Results Example'!$C$8</f>
        <v>Coaching and Performance</v>
      </c>
      <c r="D8" s="60"/>
    </row>
    <row r="10" spans="2:4" ht="21.75" customHeight="1" x14ac:dyDescent="0.45">
      <c r="B10" s="44"/>
      <c r="C10" s="45" t="s">
        <v>148</v>
      </c>
      <c r="D10" s="45" t="s">
        <v>149</v>
      </c>
    </row>
    <row r="11" spans="2:4" ht="39.75" customHeight="1" x14ac:dyDescent="0.45">
      <c r="B11" s="41" t="s">
        <v>150</v>
      </c>
      <c r="C11" s="46" t="s">
        <v>89</v>
      </c>
      <c r="D11" s="46" t="s">
        <v>91</v>
      </c>
    </row>
    <row r="12" spans="2:4" ht="45.75" customHeight="1" x14ac:dyDescent="0.45">
      <c r="B12" s="41" t="s">
        <v>151</v>
      </c>
      <c r="C12" s="46" t="s">
        <v>160</v>
      </c>
      <c r="D12" s="46" t="s">
        <v>161</v>
      </c>
    </row>
    <row r="13" spans="2:4" ht="45.75" customHeight="1" x14ac:dyDescent="0.45">
      <c r="B13" s="41" t="s">
        <v>152</v>
      </c>
      <c r="C13" s="46" t="s">
        <v>162</v>
      </c>
      <c r="D13" s="46" t="s">
        <v>163</v>
      </c>
    </row>
    <row r="15" spans="2:4" ht="25.5" customHeight="1" x14ac:dyDescent="0.45">
      <c r="B15" s="41" t="s">
        <v>153</v>
      </c>
      <c r="C15" s="61" t="s">
        <v>164</v>
      </c>
      <c r="D15" s="61"/>
    </row>
    <row r="17" spans="2:4" ht="27.75" customHeight="1" x14ac:dyDescent="0.45">
      <c r="B17" s="2" t="s">
        <v>154</v>
      </c>
      <c r="C17" s="2"/>
      <c r="D17" s="2"/>
    </row>
  </sheetData>
  <sheetProtection sheet="1" selectLockedCells="1"/>
  <mergeCells count="7">
    <mergeCell ref="C15:D15"/>
    <mergeCell ref="B17:D17"/>
    <mergeCell ref="B1:D1"/>
    <mergeCell ref="B3:D3"/>
    <mergeCell ref="B5:D5"/>
    <mergeCell ref="C7:D7"/>
    <mergeCell ref="C8:D8"/>
  </mergeCells>
  <dataValidations count="2">
    <dataValidation allowBlank="1" showInputMessage="1" prompt="Type your answer here" sqref="C12:D13 C15" xr:uid="{00000000-0002-0000-0600-000000000000}">
      <formula1>0</formula1>
      <formula2>0</formula2>
    </dataValidation>
    <dataValidation type="list" allowBlank="1" showInputMessage="1" prompt="Choose from the drop-down list" sqref="C11:D11" xr:uid="{00000000-0002-0000-0600-000001000000}">
      <formula1>TopFiveExample</formula1>
      <formula2>0</formula2>
    </dataValidation>
  </dataValidations>
  <pageMargins left="0.25" right="0.25" top="0.75" bottom="0.75" header="0.511811023622047" footer="0.511811023622047"/>
  <pageSetup paperSize="9" scale="87"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E21"/>
  <sheetViews>
    <sheetView showGridLines="0" zoomScaleNormal="100" workbookViewId="0">
      <selection activeCell="E10" sqref="E10"/>
    </sheetView>
  </sheetViews>
  <sheetFormatPr defaultColWidth="8.6640625" defaultRowHeight="14.25" x14ac:dyDescent="0.45"/>
  <cols>
    <col min="1" max="1" width="2" customWidth="1"/>
    <col min="2" max="2" width="22" customWidth="1"/>
    <col min="3" max="3" width="30" customWidth="1"/>
    <col min="4" max="4" width="10" customWidth="1"/>
    <col min="5" max="5" width="70" customWidth="1"/>
  </cols>
  <sheetData>
    <row r="1" spans="2:5" ht="39.75" customHeight="1" x14ac:dyDescent="0.45">
      <c r="B1" s="11" t="s">
        <v>165</v>
      </c>
      <c r="C1" s="11"/>
      <c r="D1" s="11"/>
      <c r="E1" s="11"/>
    </row>
    <row r="3" spans="2:5" ht="31.5" customHeight="1" x14ac:dyDescent="0.45">
      <c r="B3" s="10" t="s">
        <v>166</v>
      </c>
      <c r="C3" s="10"/>
      <c r="D3" s="10"/>
      <c r="E3" s="10"/>
    </row>
    <row r="5" spans="2:5" ht="21.75" customHeight="1" x14ac:dyDescent="0.45">
      <c r="B5" s="9" t="s">
        <v>167</v>
      </c>
      <c r="C5" s="9"/>
      <c r="D5" s="9"/>
      <c r="E5" s="9"/>
    </row>
    <row r="6" spans="2:5" ht="21.75" customHeight="1" x14ac:dyDescent="0.45">
      <c r="B6" s="29" t="s">
        <v>60</v>
      </c>
      <c r="C6" s="29" t="s">
        <v>61</v>
      </c>
      <c r="D6" s="28" t="s">
        <v>138</v>
      </c>
      <c r="E6" s="29" t="s">
        <v>168</v>
      </c>
    </row>
    <row r="7" spans="2:5" ht="30" customHeight="1" x14ac:dyDescent="0.45">
      <c r="B7" s="13" t="s">
        <v>68</v>
      </c>
      <c r="C7" s="33" t="s">
        <v>69</v>
      </c>
      <c r="D7" s="12">
        <f>COUNTIF(Assessment!$E$9:$E$58,$C7)</f>
        <v>6</v>
      </c>
      <c r="E7" s="14" t="s">
        <v>169</v>
      </c>
    </row>
    <row r="8" spans="2:5" ht="30" customHeight="1" x14ac:dyDescent="0.45">
      <c r="B8" s="16" t="s">
        <v>76</v>
      </c>
      <c r="C8" s="38" t="s">
        <v>77</v>
      </c>
      <c r="D8" s="15">
        <f>COUNTIF(Assessment!$E$9:$E$58,$C8)</f>
        <v>6</v>
      </c>
      <c r="E8" s="17" t="s">
        <v>170</v>
      </c>
    </row>
    <row r="9" spans="2:5" ht="30" customHeight="1" x14ac:dyDescent="0.45">
      <c r="B9" s="13"/>
      <c r="C9" s="33" t="s">
        <v>84</v>
      </c>
      <c r="D9" s="12">
        <f>COUNTIF(Assessment!$E$9:$E$58,$C9)</f>
        <v>10</v>
      </c>
      <c r="E9" s="14" t="s">
        <v>171</v>
      </c>
    </row>
    <row r="10" spans="2:5" ht="30" customHeight="1" x14ac:dyDescent="0.45">
      <c r="B10" s="16"/>
      <c r="C10" s="38" t="s">
        <v>95</v>
      </c>
      <c r="D10" s="15">
        <f>COUNTIF(Assessment!$E$9:$E$58,$C10)</f>
        <v>9</v>
      </c>
      <c r="E10" s="17" t="s">
        <v>172</v>
      </c>
    </row>
    <row r="11" spans="2:5" ht="30" customHeight="1" x14ac:dyDescent="0.45">
      <c r="B11" s="13" t="s">
        <v>105</v>
      </c>
      <c r="C11" s="33" t="s">
        <v>106</v>
      </c>
      <c r="D11" s="12">
        <f>COUNTIF(Assessment!$E$9:$E$58,$C11)</f>
        <v>5</v>
      </c>
      <c r="E11" s="14" t="s">
        <v>173</v>
      </c>
    </row>
    <row r="12" spans="2:5" ht="30" customHeight="1" x14ac:dyDescent="0.45">
      <c r="B12" s="16"/>
      <c r="C12" s="38" t="s">
        <v>112</v>
      </c>
      <c r="D12" s="15">
        <f>COUNTIF(Assessment!$E$9:$E$58,$C12)</f>
        <v>4</v>
      </c>
      <c r="E12" s="17" t="s">
        <v>174</v>
      </c>
    </row>
    <row r="13" spans="2:5" ht="30" customHeight="1" x14ac:dyDescent="0.45">
      <c r="B13" s="13"/>
      <c r="C13" s="33" t="s">
        <v>117</v>
      </c>
      <c r="D13" s="12">
        <f>COUNTIF(Assessment!$E$9:$E$58,$C13)</f>
        <v>7</v>
      </c>
      <c r="E13" s="14" t="s">
        <v>175</v>
      </c>
    </row>
    <row r="15" spans="2:5" ht="21.75" customHeight="1" x14ac:dyDescent="0.45">
      <c r="B15" s="9" t="s">
        <v>176</v>
      </c>
      <c r="C15" s="9"/>
      <c r="D15" s="9"/>
      <c r="E15" s="9"/>
    </row>
    <row r="16" spans="2:5" ht="42.75" customHeight="1" x14ac:dyDescent="0.45">
      <c r="B16" s="10" t="s">
        <v>177</v>
      </c>
      <c r="C16" s="10"/>
      <c r="D16" s="10"/>
      <c r="E16" s="10"/>
    </row>
    <row r="17" spans="2:5" ht="7.5" customHeight="1" x14ac:dyDescent="0.45"/>
    <row r="18" spans="2:5" ht="21.75" customHeight="1" x14ac:dyDescent="0.45">
      <c r="B18" s="29" t="s">
        <v>66</v>
      </c>
      <c r="C18" s="28" t="s">
        <v>132</v>
      </c>
      <c r="D18" s="28"/>
      <c r="E18" s="29" t="s">
        <v>178</v>
      </c>
    </row>
    <row r="19" spans="2:5" ht="33.75" customHeight="1" x14ac:dyDescent="0.45">
      <c r="B19" s="47" t="s">
        <v>22</v>
      </c>
      <c r="C19" s="48" t="s">
        <v>179</v>
      </c>
      <c r="D19" s="49"/>
      <c r="E19" s="50" t="s">
        <v>180</v>
      </c>
    </row>
    <row r="20" spans="2:5" ht="33.75" customHeight="1" x14ac:dyDescent="0.45">
      <c r="B20" s="51" t="s">
        <v>24</v>
      </c>
      <c r="C20" s="52" t="s">
        <v>181</v>
      </c>
      <c r="D20" s="53"/>
      <c r="E20" s="54" t="s">
        <v>182</v>
      </c>
    </row>
    <row r="21" spans="2:5" ht="33.75" customHeight="1" x14ac:dyDescent="0.45">
      <c r="B21" s="55" t="s">
        <v>26</v>
      </c>
      <c r="C21" s="56" t="s">
        <v>183</v>
      </c>
      <c r="D21" s="57"/>
      <c r="E21" s="50" t="s">
        <v>184</v>
      </c>
    </row>
  </sheetData>
  <sheetProtection sheet="1" selectLockedCells="1"/>
  <mergeCells count="5">
    <mergeCell ref="B1:E1"/>
    <mergeCell ref="B3:E3"/>
    <mergeCell ref="B5:E5"/>
    <mergeCell ref="B15:E15"/>
    <mergeCell ref="B16:E16"/>
  </mergeCells>
  <pageMargins left="0.25" right="0.25" top="0.75" bottom="0.75" header="0.511811023622047" footer="0.511811023622047"/>
  <pageSetup paperSize="9" scale="76"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8"/>
  <sheetViews>
    <sheetView showGridLines="0" zoomScaleNormal="100" workbookViewId="0"/>
  </sheetViews>
  <sheetFormatPr defaultColWidth="8.6640625" defaultRowHeight="14.25" x14ac:dyDescent="0.45"/>
  <cols>
    <col min="1" max="1" width="8" customWidth="1"/>
    <col min="2" max="3" width="20" customWidth="1"/>
    <col min="5" max="6" width="6" customWidth="1"/>
    <col min="7" max="7" width="18" customWidth="1"/>
    <col min="8" max="8" width="74" customWidth="1"/>
    <col min="10" max="10" width="16" customWidth="1"/>
    <col min="12" max="12" width="30" customWidth="1"/>
    <col min="13" max="13" width="16" customWidth="1"/>
    <col min="15" max="15" width="12" customWidth="1"/>
  </cols>
  <sheetData>
    <row r="1" spans="1:15" ht="14.25" customHeight="1" x14ac:dyDescent="0.45">
      <c r="A1" s="58" t="s">
        <v>185</v>
      </c>
      <c r="B1" s="58" t="s">
        <v>186</v>
      </c>
      <c r="C1" s="58" t="s">
        <v>187</v>
      </c>
      <c r="E1" s="58" t="s">
        <v>188</v>
      </c>
      <c r="F1" s="58" t="s">
        <v>189</v>
      </c>
      <c r="G1" s="58" t="s">
        <v>190</v>
      </c>
      <c r="H1" s="58" t="s">
        <v>191</v>
      </c>
      <c r="J1" s="58" t="s">
        <v>192</v>
      </c>
      <c r="L1" s="58" t="s">
        <v>193</v>
      </c>
      <c r="M1" s="58" t="s">
        <v>192</v>
      </c>
      <c r="O1" s="58" t="s">
        <v>194</v>
      </c>
    </row>
    <row r="2" spans="1:15" ht="14.25" customHeight="1" x14ac:dyDescent="0.45">
      <c r="A2" s="59">
        <v>1</v>
      </c>
      <c r="B2" s="59" t="s">
        <v>195</v>
      </c>
      <c r="C2" s="59" t="s">
        <v>196</v>
      </c>
      <c r="E2" s="59">
        <v>1</v>
      </c>
      <c r="F2" s="59">
        <v>11</v>
      </c>
      <c r="G2" s="59" t="s">
        <v>26</v>
      </c>
      <c r="H2" s="59" t="s">
        <v>197</v>
      </c>
      <c r="J2" s="59" t="s">
        <v>68</v>
      </c>
      <c r="L2" s="59" t="s">
        <v>69</v>
      </c>
      <c r="M2" s="59" t="s">
        <v>68</v>
      </c>
      <c r="O2" s="59" t="s">
        <v>157</v>
      </c>
    </row>
    <row r="3" spans="1:15" ht="14.25" customHeight="1" x14ac:dyDescent="0.45">
      <c r="A3" s="59">
        <v>2</v>
      </c>
      <c r="B3" s="59" t="s">
        <v>198</v>
      </c>
      <c r="C3" s="59" t="s">
        <v>198</v>
      </c>
      <c r="E3" s="59">
        <v>12</v>
      </c>
      <c r="F3" s="59">
        <v>19</v>
      </c>
      <c r="G3" s="59" t="s">
        <v>24</v>
      </c>
      <c r="H3" s="59" t="s">
        <v>199</v>
      </c>
      <c r="J3" s="59" t="s">
        <v>76</v>
      </c>
      <c r="L3" s="59" t="s">
        <v>77</v>
      </c>
      <c r="M3" s="59" t="s">
        <v>76</v>
      </c>
    </row>
    <row r="4" spans="1:15" ht="14.25" customHeight="1" x14ac:dyDescent="0.45">
      <c r="A4" s="59">
        <v>3</v>
      </c>
      <c r="B4" s="59" t="s">
        <v>200</v>
      </c>
      <c r="C4" s="59" t="s">
        <v>200</v>
      </c>
      <c r="E4" s="59">
        <v>20</v>
      </c>
      <c r="F4" s="59">
        <v>25</v>
      </c>
      <c r="G4" s="59" t="s">
        <v>22</v>
      </c>
      <c r="H4" s="59" t="s">
        <v>201</v>
      </c>
      <c r="J4" s="59" t="s">
        <v>105</v>
      </c>
      <c r="L4" s="59" t="s">
        <v>84</v>
      </c>
      <c r="M4" s="59" t="s">
        <v>76</v>
      </c>
    </row>
    <row r="5" spans="1:15" ht="14.25" customHeight="1" x14ac:dyDescent="0.45">
      <c r="A5" s="59">
        <v>4</v>
      </c>
      <c r="B5" s="59" t="s">
        <v>202</v>
      </c>
      <c r="C5" s="59" t="s">
        <v>202</v>
      </c>
      <c r="L5" s="59" t="s">
        <v>95</v>
      </c>
      <c r="M5" s="59" t="s">
        <v>76</v>
      </c>
    </row>
    <row r="6" spans="1:15" ht="14.25" customHeight="1" x14ac:dyDescent="0.45">
      <c r="A6" s="59">
        <v>5</v>
      </c>
      <c r="B6" s="59" t="s">
        <v>203</v>
      </c>
      <c r="C6" s="59" t="s">
        <v>204</v>
      </c>
      <c r="L6" s="59" t="s">
        <v>106</v>
      </c>
      <c r="M6" s="59" t="s">
        <v>105</v>
      </c>
    </row>
    <row r="7" spans="1:15" ht="14.25" customHeight="1" x14ac:dyDescent="0.45">
      <c r="L7" s="59" t="s">
        <v>112</v>
      </c>
      <c r="M7" s="59" t="s">
        <v>105</v>
      </c>
    </row>
    <row r="8" spans="1:15" ht="14.25" customHeight="1" x14ac:dyDescent="0.45">
      <c r="L8" s="59" t="s">
        <v>117</v>
      </c>
      <c r="M8" s="59" t="s">
        <v>105</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How to Use</vt:lpstr>
      <vt:lpstr>Assessment</vt:lpstr>
      <vt:lpstr>Your Results</vt:lpstr>
      <vt:lpstr>Your Plan</vt:lpstr>
      <vt:lpstr>Assessment Example</vt:lpstr>
      <vt:lpstr>Results Example</vt:lpstr>
      <vt:lpstr>Plan Example</vt:lpstr>
      <vt:lpstr>About the Phases</vt:lpstr>
      <vt:lpstr>Config</vt:lpstr>
      <vt:lpstr>'About the Phases'!Print_Area</vt:lpstr>
      <vt:lpstr>Assessment!Print_Area</vt:lpstr>
      <vt:lpstr>'Assessment Example'!Print_Area</vt:lpstr>
      <vt:lpstr>'How to Use'!Print_Area</vt:lpstr>
      <vt:lpstr>'Results Example'!Print_Area</vt:lpstr>
      <vt:lpstr>'Your Results'!Print_Area</vt:lpstr>
      <vt:lpstr>Assessment!Print_Titles</vt:lpstr>
      <vt:lpstr>'Assessment Example'!Print_Titles</vt:lpstr>
      <vt:lpstr>'How to Use'!Print_Titles</vt:lpstr>
      <vt:lpstr>TopFive</vt:lpstr>
      <vt:lpstr>TopFiveExample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 TODD GORHAM</cp:lastModifiedBy>
  <cp:revision>8</cp:revision>
  <cp:lastPrinted>2026-07-18T17:44:44Z</cp:lastPrinted>
  <dcterms:created xsi:type="dcterms:W3CDTF">2026-07-17T23:18:04Z</dcterms:created>
  <dcterms:modified xsi:type="dcterms:W3CDTF">2026-07-18T17:45:19Z</dcterms:modified>
  <dc:language>en-US</dc:language>
</cp:coreProperties>
</file>